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/Desktop/VOS/"/>
    </mc:Choice>
  </mc:AlternateContent>
  <xr:revisionPtr revIDLastSave="0" documentId="13_ncr:1_{A1251D63-3063-0F44-BD94-E8A5107C3B9F}" xr6:coauthVersionLast="36" xr6:coauthVersionMax="47" xr10:uidLastSave="{00000000-0000-0000-0000-000000000000}"/>
  <bookViews>
    <workbookView xWindow="0" yWindow="500" windowWidth="28800" windowHeight="16240" xr2:uid="{00000000-000D-0000-FFFF-FFFF00000000}"/>
  </bookViews>
  <sheets>
    <sheet name="Rekapitulácia" sheetId="1" r:id="rId1"/>
    <sheet name="Krycí list stavby" sheetId="2" r:id="rId2"/>
    <sheet name="SO 7385" sheetId="3" r:id="rId3"/>
    <sheet name="SO 7400" sheetId="4" r:id="rId4"/>
    <sheet name="SO 7401" sheetId="5" r:id="rId5"/>
    <sheet name="SO 7402" sheetId="6" r:id="rId6"/>
    <sheet name="SO 7403" sheetId="7" r:id="rId7"/>
    <sheet name="SO 7404" sheetId="8" r:id="rId8"/>
    <sheet name="SO 7405" sheetId="9" r:id="rId9"/>
    <sheet name="SO 7406" sheetId="10" r:id="rId10"/>
  </sheets>
  <definedNames>
    <definedName name="_xlnm.Print_Area" localSheetId="2">'SO 7385'!$B$2:$V$230</definedName>
    <definedName name="_xlnm.Print_Area" localSheetId="3">'SO 7400'!$B$2:$V$192</definedName>
    <definedName name="_xlnm.Print_Area" localSheetId="4">'SO 7401'!$B$2:$V$80</definedName>
    <definedName name="_xlnm.Print_Area" localSheetId="5">'SO 7402'!$B$2:$V$80</definedName>
    <definedName name="_xlnm.Print_Area" localSheetId="6">'SO 7403'!$B$2:$V$105</definedName>
    <definedName name="_xlnm.Print_Area" localSheetId="7">'SO 7404'!$B$2:$V$114</definedName>
    <definedName name="_xlnm.Print_Area" localSheetId="8">'SO 7405'!$B$2:$V$134</definedName>
    <definedName name="_xlnm.Print_Area" localSheetId="9">'SO 7406'!$B$2:$V$80</definedName>
  </definedNames>
  <calcPr calcId="191029"/>
</workbook>
</file>

<file path=xl/calcChain.xml><?xml version="1.0" encoding="utf-8"?>
<calcChain xmlns="http://schemas.openxmlformats.org/spreadsheetml/2006/main">
  <c r="I14" i="2" l="1"/>
  <c r="E18" i="2"/>
  <c r="E19" i="2"/>
  <c r="D19" i="2"/>
  <c r="C19" i="2"/>
  <c r="D18" i="2"/>
  <c r="C18" i="2"/>
  <c r="F14" i="1"/>
  <c r="F13" i="1"/>
  <c r="F12" i="1"/>
  <c r="F11" i="1"/>
  <c r="F10" i="1"/>
  <c r="F9" i="1"/>
  <c r="F8" i="1"/>
  <c r="F7" i="1"/>
  <c r="P17" i="10"/>
  <c r="D14" i="1" s="1"/>
  <c r="P16" i="10"/>
  <c r="E14" i="1" s="1"/>
  <c r="Y80" i="10"/>
  <c r="Z80" i="10"/>
  <c r="M77" i="10"/>
  <c r="M79" i="10" s="1"/>
  <c r="F57" i="10" s="1"/>
  <c r="D15" i="10" s="1"/>
  <c r="K76" i="10"/>
  <c r="K80" i="10" s="1"/>
  <c r="K14" i="1" s="1"/>
  <c r="V76" i="10"/>
  <c r="V77" i="10" s="1"/>
  <c r="I56" i="10" s="1"/>
  <c r="S76" i="10"/>
  <c r="L76" i="10"/>
  <c r="I76" i="10"/>
  <c r="P17" i="9"/>
  <c r="D13" i="1" s="1"/>
  <c r="P16" i="9"/>
  <c r="P20" i="9" s="1"/>
  <c r="Y134" i="9"/>
  <c r="Z134" i="9"/>
  <c r="M131" i="9"/>
  <c r="F63" i="9" s="1"/>
  <c r="K130" i="9"/>
  <c r="V130" i="9"/>
  <c r="S130" i="9"/>
  <c r="L130" i="9"/>
  <c r="I130" i="9"/>
  <c r="K129" i="9"/>
  <c r="V129" i="9"/>
  <c r="S129" i="9"/>
  <c r="L129" i="9"/>
  <c r="I129" i="9"/>
  <c r="K128" i="9"/>
  <c r="V128" i="9"/>
  <c r="S128" i="9"/>
  <c r="L128" i="9"/>
  <c r="I128" i="9"/>
  <c r="K127" i="9"/>
  <c r="V127" i="9"/>
  <c r="S127" i="9"/>
  <c r="L127" i="9"/>
  <c r="I127" i="9"/>
  <c r="K126" i="9"/>
  <c r="V126" i="9"/>
  <c r="S126" i="9"/>
  <c r="L126" i="9"/>
  <c r="I126" i="9"/>
  <c r="K125" i="9"/>
  <c r="V125" i="9"/>
  <c r="S125" i="9"/>
  <c r="L125" i="9"/>
  <c r="I125" i="9"/>
  <c r="K124" i="9"/>
  <c r="V124" i="9"/>
  <c r="S124" i="9"/>
  <c r="L124" i="9"/>
  <c r="I124" i="9"/>
  <c r="K120" i="9"/>
  <c r="V120" i="9"/>
  <c r="S120" i="9"/>
  <c r="L120" i="9"/>
  <c r="I120" i="9"/>
  <c r="K119" i="9"/>
  <c r="V119" i="9"/>
  <c r="S119" i="9"/>
  <c r="M119" i="9"/>
  <c r="M121" i="9" s="1"/>
  <c r="F62" i="9" s="1"/>
  <c r="I119" i="9"/>
  <c r="K118" i="9"/>
  <c r="V118" i="9"/>
  <c r="S118" i="9"/>
  <c r="L118" i="9"/>
  <c r="I118" i="9"/>
  <c r="K114" i="9"/>
  <c r="V114" i="9"/>
  <c r="S114" i="9"/>
  <c r="M114" i="9"/>
  <c r="I114" i="9"/>
  <c r="K113" i="9"/>
  <c r="V113" i="9"/>
  <c r="S113" i="9"/>
  <c r="L113" i="9"/>
  <c r="I113" i="9"/>
  <c r="K112" i="9"/>
  <c r="V112" i="9"/>
  <c r="S112" i="9"/>
  <c r="L112" i="9"/>
  <c r="I112" i="9"/>
  <c r="K111" i="9"/>
  <c r="V111" i="9"/>
  <c r="S111" i="9"/>
  <c r="M111" i="9"/>
  <c r="I111" i="9"/>
  <c r="K110" i="9"/>
  <c r="V110" i="9"/>
  <c r="S110" i="9"/>
  <c r="L110" i="9"/>
  <c r="I110" i="9"/>
  <c r="M104" i="9"/>
  <c r="F57" i="9" s="1"/>
  <c r="K103" i="9"/>
  <c r="V103" i="9"/>
  <c r="S103" i="9"/>
  <c r="L103" i="9"/>
  <c r="I103" i="9"/>
  <c r="K102" i="9"/>
  <c r="V102" i="9"/>
  <c r="S102" i="9"/>
  <c r="L102" i="9"/>
  <c r="I102" i="9"/>
  <c r="K101" i="9"/>
  <c r="V101" i="9"/>
  <c r="S101" i="9"/>
  <c r="L101" i="9"/>
  <c r="I101" i="9"/>
  <c r="K100" i="9"/>
  <c r="V100" i="9"/>
  <c r="S100" i="9"/>
  <c r="L100" i="9"/>
  <c r="I100" i="9"/>
  <c r="K99" i="9"/>
  <c r="V99" i="9"/>
  <c r="S99" i="9"/>
  <c r="L99" i="9"/>
  <c r="I99" i="9"/>
  <c r="K98" i="9"/>
  <c r="V98" i="9"/>
  <c r="S98" i="9"/>
  <c r="L98" i="9"/>
  <c r="I98" i="9"/>
  <c r="K97" i="9"/>
  <c r="V97" i="9"/>
  <c r="S97" i="9"/>
  <c r="L97" i="9"/>
  <c r="I97" i="9"/>
  <c r="K96" i="9"/>
  <c r="V96" i="9"/>
  <c r="S96" i="9"/>
  <c r="L96" i="9"/>
  <c r="I96" i="9"/>
  <c r="K95" i="9"/>
  <c r="V95" i="9"/>
  <c r="S95" i="9"/>
  <c r="L95" i="9"/>
  <c r="I95" i="9"/>
  <c r="K94" i="9"/>
  <c r="V94" i="9"/>
  <c r="S94" i="9"/>
  <c r="L94" i="9"/>
  <c r="I94" i="9"/>
  <c r="K93" i="9"/>
  <c r="V93" i="9"/>
  <c r="S93" i="9"/>
  <c r="L93" i="9"/>
  <c r="I93" i="9"/>
  <c r="K92" i="9"/>
  <c r="V92" i="9"/>
  <c r="S92" i="9"/>
  <c r="L92" i="9"/>
  <c r="I92" i="9"/>
  <c r="K91" i="9"/>
  <c r="V91" i="9"/>
  <c r="S91" i="9"/>
  <c r="L91" i="9"/>
  <c r="I91" i="9"/>
  <c r="K90" i="9"/>
  <c r="V90" i="9"/>
  <c r="S90" i="9"/>
  <c r="L90" i="9"/>
  <c r="I90" i="9"/>
  <c r="K89" i="9"/>
  <c r="V89" i="9"/>
  <c r="S89" i="9"/>
  <c r="L89" i="9"/>
  <c r="I89" i="9"/>
  <c r="K88" i="9"/>
  <c r="V88" i="9"/>
  <c r="S88" i="9"/>
  <c r="L88" i="9"/>
  <c r="I88" i="9"/>
  <c r="K84" i="9"/>
  <c r="V84" i="9"/>
  <c r="S84" i="9"/>
  <c r="M84" i="9"/>
  <c r="M85" i="9" s="1"/>
  <c r="F56" i="9" s="1"/>
  <c r="I84" i="9"/>
  <c r="K83" i="9"/>
  <c r="V83" i="9"/>
  <c r="S83" i="9"/>
  <c r="L83" i="9"/>
  <c r="I83" i="9"/>
  <c r="P17" i="8"/>
  <c r="D12" i="1" s="1"/>
  <c r="P16" i="8"/>
  <c r="E12" i="1" s="1"/>
  <c r="Y114" i="8"/>
  <c r="Z114" i="8"/>
  <c r="K110" i="8"/>
  <c r="V110" i="8"/>
  <c r="S110" i="8"/>
  <c r="L110" i="8"/>
  <c r="I110" i="8"/>
  <c r="K109" i="8"/>
  <c r="V109" i="8"/>
  <c r="S109" i="8"/>
  <c r="L109" i="8"/>
  <c r="I109" i="8"/>
  <c r="K108" i="8"/>
  <c r="V108" i="8"/>
  <c r="S108" i="8"/>
  <c r="L108" i="8"/>
  <c r="I108" i="8"/>
  <c r="K107" i="8"/>
  <c r="V107" i="8"/>
  <c r="S107" i="8"/>
  <c r="L107" i="8"/>
  <c r="I107" i="8"/>
  <c r="K106" i="8"/>
  <c r="V106" i="8"/>
  <c r="S106" i="8"/>
  <c r="L106" i="8"/>
  <c r="I106" i="8"/>
  <c r="K105" i="8"/>
  <c r="V105" i="8"/>
  <c r="S105" i="8"/>
  <c r="M105" i="8"/>
  <c r="I105" i="8"/>
  <c r="K104" i="8"/>
  <c r="V104" i="8"/>
  <c r="S104" i="8"/>
  <c r="M104" i="8"/>
  <c r="I104" i="8"/>
  <c r="K103" i="8"/>
  <c r="V103" i="8"/>
  <c r="S103" i="8"/>
  <c r="M103" i="8"/>
  <c r="I103" i="8"/>
  <c r="K102" i="8"/>
  <c r="V102" i="8"/>
  <c r="S102" i="8"/>
  <c r="M102" i="8"/>
  <c r="I102" i="8"/>
  <c r="K101" i="8"/>
  <c r="V101" i="8"/>
  <c r="S101" i="8"/>
  <c r="M101" i="8"/>
  <c r="I101" i="8"/>
  <c r="K100" i="8"/>
  <c r="V100" i="8"/>
  <c r="S100" i="8"/>
  <c r="M100" i="8"/>
  <c r="I100" i="8"/>
  <c r="K99" i="8"/>
  <c r="V99" i="8"/>
  <c r="S99" i="8"/>
  <c r="L99" i="8"/>
  <c r="I99" i="8"/>
  <c r="K98" i="8"/>
  <c r="V98" i="8"/>
  <c r="S98" i="8"/>
  <c r="M98" i="8"/>
  <c r="I98" i="8"/>
  <c r="K97" i="8"/>
  <c r="V97" i="8"/>
  <c r="S97" i="8"/>
  <c r="L97" i="8"/>
  <c r="I97" i="8"/>
  <c r="K96" i="8"/>
  <c r="V96" i="8"/>
  <c r="S96" i="8"/>
  <c r="M96" i="8"/>
  <c r="I96" i="8"/>
  <c r="K95" i="8"/>
  <c r="V95" i="8"/>
  <c r="S95" i="8"/>
  <c r="L95" i="8"/>
  <c r="I95" i="8"/>
  <c r="K94" i="8"/>
  <c r="V94" i="8"/>
  <c r="S94" i="8"/>
  <c r="M94" i="8"/>
  <c r="I94" i="8"/>
  <c r="K93" i="8"/>
  <c r="V93" i="8"/>
  <c r="S93" i="8"/>
  <c r="L93" i="8"/>
  <c r="I93" i="8"/>
  <c r="K92" i="8"/>
  <c r="V92" i="8"/>
  <c r="S92" i="8"/>
  <c r="M92" i="8"/>
  <c r="I92" i="8"/>
  <c r="K91" i="8"/>
  <c r="V91" i="8"/>
  <c r="S91" i="8"/>
  <c r="L91" i="8"/>
  <c r="I91" i="8"/>
  <c r="K90" i="8"/>
  <c r="V90" i="8"/>
  <c r="S90" i="8"/>
  <c r="M90" i="8"/>
  <c r="I90" i="8"/>
  <c r="K89" i="8"/>
  <c r="V89" i="8"/>
  <c r="S89" i="8"/>
  <c r="L89" i="8"/>
  <c r="I89" i="8"/>
  <c r="K88" i="8"/>
  <c r="V88" i="8"/>
  <c r="S88" i="8"/>
  <c r="M88" i="8"/>
  <c r="I88" i="8"/>
  <c r="K87" i="8"/>
  <c r="V87" i="8"/>
  <c r="S87" i="8"/>
  <c r="L87" i="8"/>
  <c r="I87" i="8"/>
  <c r="K86" i="8"/>
  <c r="V86" i="8"/>
  <c r="S86" i="8"/>
  <c r="M86" i="8"/>
  <c r="I86" i="8"/>
  <c r="K85" i="8"/>
  <c r="V85" i="8"/>
  <c r="S85" i="8"/>
  <c r="L85" i="8"/>
  <c r="I85" i="8"/>
  <c r="K84" i="8"/>
  <c r="V84" i="8"/>
  <c r="S84" i="8"/>
  <c r="M84" i="8"/>
  <c r="I84" i="8"/>
  <c r="K83" i="8"/>
  <c r="V83" i="8"/>
  <c r="S83" i="8"/>
  <c r="L83" i="8"/>
  <c r="I83" i="8"/>
  <c r="K82" i="8"/>
  <c r="V82" i="8"/>
  <c r="S82" i="8"/>
  <c r="M82" i="8"/>
  <c r="I82" i="8"/>
  <c r="K81" i="8"/>
  <c r="V81" i="8"/>
  <c r="S81" i="8"/>
  <c r="L81" i="8"/>
  <c r="I81" i="8"/>
  <c r="K80" i="8"/>
  <c r="V80" i="8"/>
  <c r="S80" i="8"/>
  <c r="M80" i="8"/>
  <c r="I80" i="8"/>
  <c r="K79" i="8"/>
  <c r="V79" i="8"/>
  <c r="S79" i="8"/>
  <c r="L79" i="8"/>
  <c r="I79" i="8"/>
  <c r="K78" i="8"/>
  <c r="V78" i="8"/>
  <c r="S78" i="8"/>
  <c r="M78" i="8"/>
  <c r="I78" i="8"/>
  <c r="K77" i="8"/>
  <c r="V77" i="8"/>
  <c r="S77" i="8"/>
  <c r="L77" i="8"/>
  <c r="I77" i="8"/>
  <c r="K76" i="8"/>
  <c r="V76" i="8"/>
  <c r="S76" i="8"/>
  <c r="M76" i="8"/>
  <c r="I76" i="8"/>
  <c r="P17" i="7"/>
  <c r="D11" i="1" s="1"/>
  <c r="P16" i="7"/>
  <c r="E11" i="1" s="1"/>
  <c r="Y105" i="7"/>
  <c r="Z105" i="7"/>
  <c r="K101" i="7"/>
  <c r="V101" i="7"/>
  <c r="S101" i="7"/>
  <c r="L101" i="7"/>
  <c r="I101" i="7"/>
  <c r="K100" i="7"/>
  <c r="V100" i="7"/>
  <c r="S100" i="7"/>
  <c r="L100" i="7"/>
  <c r="I100" i="7"/>
  <c r="K99" i="7"/>
  <c r="V99" i="7"/>
  <c r="S99" i="7"/>
  <c r="L99" i="7"/>
  <c r="I99" i="7"/>
  <c r="K98" i="7"/>
  <c r="V98" i="7"/>
  <c r="S98" i="7"/>
  <c r="L98" i="7"/>
  <c r="I98" i="7"/>
  <c r="K97" i="7"/>
  <c r="V97" i="7"/>
  <c r="S97" i="7"/>
  <c r="L97" i="7"/>
  <c r="I97" i="7"/>
  <c r="K96" i="7"/>
  <c r="V96" i="7"/>
  <c r="S96" i="7"/>
  <c r="L96" i="7"/>
  <c r="I96" i="7"/>
  <c r="K95" i="7"/>
  <c r="V95" i="7"/>
  <c r="S95" i="7"/>
  <c r="M95" i="7"/>
  <c r="I95" i="7"/>
  <c r="K94" i="7"/>
  <c r="V94" i="7"/>
  <c r="S94" i="7"/>
  <c r="M94" i="7"/>
  <c r="I94" i="7"/>
  <c r="K93" i="7"/>
  <c r="V93" i="7"/>
  <c r="S93" i="7"/>
  <c r="M93" i="7"/>
  <c r="I93" i="7"/>
  <c r="K92" i="7"/>
  <c r="V92" i="7"/>
  <c r="S92" i="7"/>
  <c r="M92" i="7"/>
  <c r="I92" i="7"/>
  <c r="K91" i="7"/>
  <c r="V91" i="7"/>
  <c r="S91" i="7"/>
  <c r="M91" i="7"/>
  <c r="I91" i="7"/>
  <c r="K90" i="7"/>
  <c r="V90" i="7"/>
  <c r="S90" i="7"/>
  <c r="M90" i="7"/>
  <c r="I90" i="7"/>
  <c r="K89" i="7"/>
  <c r="V89" i="7"/>
  <c r="S89" i="7"/>
  <c r="M89" i="7"/>
  <c r="I89" i="7"/>
  <c r="K88" i="7"/>
  <c r="V88" i="7"/>
  <c r="S88" i="7"/>
  <c r="M88" i="7"/>
  <c r="I88" i="7"/>
  <c r="K87" i="7"/>
  <c r="V87" i="7"/>
  <c r="S87" i="7"/>
  <c r="M87" i="7"/>
  <c r="I87" i="7"/>
  <c r="K86" i="7"/>
  <c r="V86" i="7"/>
  <c r="S86" i="7"/>
  <c r="M86" i="7"/>
  <c r="I86" i="7"/>
  <c r="K85" i="7"/>
  <c r="V85" i="7"/>
  <c r="S85" i="7"/>
  <c r="M85" i="7"/>
  <c r="I85" i="7"/>
  <c r="K84" i="7"/>
  <c r="V84" i="7"/>
  <c r="S84" i="7"/>
  <c r="M84" i="7"/>
  <c r="I84" i="7"/>
  <c r="K83" i="7"/>
  <c r="V83" i="7"/>
  <c r="S83" i="7"/>
  <c r="M83" i="7"/>
  <c r="I83" i="7"/>
  <c r="K82" i="7"/>
  <c r="V82" i="7"/>
  <c r="S82" i="7"/>
  <c r="M82" i="7"/>
  <c r="I82" i="7"/>
  <c r="K81" i="7"/>
  <c r="V81" i="7"/>
  <c r="S81" i="7"/>
  <c r="M81" i="7"/>
  <c r="I81" i="7"/>
  <c r="K80" i="7"/>
  <c r="V80" i="7"/>
  <c r="S80" i="7"/>
  <c r="M80" i="7"/>
  <c r="I80" i="7"/>
  <c r="K79" i="7"/>
  <c r="V79" i="7"/>
  <c r="S79" i="7"/>
  <c r="M79" i="7"/>
  <c r="I79" i="7"/>
  <c r="K78" i="7"/>
  <c r="V78" i="7"/>
  <c r="S78" i="7"/>
  <c r="M78" i="7"/>
  <c r="I78" i="7"/>
  <c r="K77" i="7"/>
  <c r="V77" i="7"/>
  <c r="S77" i="7"/>
  <c r="M77" i="7"/>
  <c r="I77" i="7"/>
  <c r="K76" i="7"/>
  <c r="V76" i="7"/>
  <c r="S76" i="7"/>
  <c r="M76" i="7"/>
  <c r="I76" i="7"/>
  <c r="P20" i="7"/>
  <c r="P17" i="6"/>
  <c r="D10" i="1" s="1"/>
  <c r="P16" i="6"/>
  <c r="E10" i="1" s="1"/>
  <c r="Y80" i="6"/>
  <c r="Z80" i="6"/>
  <c r="M77" i="6"/>
  <c r="M79" i="6" s="1"/>
  <c r="F57" i="6" s="1"/>
  <c r="D17" i="6" s="1"/>
  <c r="K76" i="6"/>
  <c r="K80" i="6" s="1"/>
  <c r="K10" i="1" s="1"/>
  <c r="V76" i="6"/>
  <c r="V77" i="6" s="1"/>
  <c r="I56" i="6" s="1"/>
  <c r="S76" i="6"/>
  <c r="S77" i="6" s="1"/>
  <c r="L76" i="6"/>
  <c r="L77" i="6" s="1"/>
  <c r="E56" i="6" s="1"/>
  <c r="I76" i="6"/>
  <c r="H29" i="5"/>
  <c r="P29" i="5" s="1"/>
  <c r="P17" i="5"/>
  <c r="D9" i="1" s="1"/>
  <c r="P16" i="5"/>
  <c r="E9" i="1" s="1"/>
  <c r="Y80" i="5"/>
  <c r="Z80" i="5"/>
  <c r="V77" i="5"/>
  <c r="I56" i="5" s="1"/>
  <c r="M77" i="5"/>
  <c r="M79" i="5" s="1"/>
  <c r="F57" i="5" s="1"/>
  <c r="K76" i="5"/>
  <c r="K80" i="5" s="1"/>
  <c r="K9" i="1" s="1"/>
  <c r="V76" i="5"/>
  <c r="S76" i="5"/>
  <c r="S77" i="5" s="1"/>
  <c r="L76" i="5"/>
  <c r="I76" i="5"/>
  <c r="P20" i="5"/>
  <c r="P17" i="4"/>
  <c r="D8" i="1" s="1"/>
  <c r="P16" i="4"/>
  <c r="E8" i="1" s="1"/>
  <c r="Y192" i="4"/>
  <c r="Z192" i="4"/>
  <c r="K188" i="4"/>
  <c r="V188" i="4"/>
  <c r="S188" i="4"/>
  <c r="L188" i="4"/>
  <c r="I188" i="4"/>
  <c r="K187" i="4"/>
  <c r="V187" i="4"/>
  <c r="S187" i="4"/>
  <c r="L187" i="4"/>
  <c r="I187" i="4"/>
  <c r="K186" i="4"/>
  <c r="V186" i="4"/>
  <c r="S186" i="4"/>
  <c r="L186" i="4"/>
  <c r="I186" i="4"/>
  <c r="K185" i="4"/>
  <c r="V185" i="4"/>
  <c r="S185" i="4"/>
  <c r="L185" i="4"/>
  <c r="I185" i="4"/>
  <c r="K184" i="4"/>
  <c r="V184" i="4"/>
  <c r="S184" i="4"/>
  <c r="M184" i="4"/>
  <c r="I184" i="4"/>
  <c r="K183" i="4"/>
  <c r="V183" i="4"/>
  <c r="S183" i="4"/>
  <c r="L183" i="4"/>
  <c r="I183" i="4"/>
  <c r="K182" i="4"/>
  <c r="V182" i="4"/>
  <c r="S182" i="4"/>
  <c r="M182" i="4"/>
  <c r="I182" i="4"/>
  <c r="K181" i="4"/>
  <c r="V181" i="4"/>
  <c r="S181" i="4"/>
  <c r="L181" i="4"/>
  <c r="I181" i="4"/>
  <c r="K180" i="4"/>
  <c r="V180" i="4"/>
  <c r="S180" i="4"/>
  <c r="M180" i="4"/>
  <c r="I180" i="4"/>
  <c r="K179" i="4"/>
  <c r="V179" i="4"/>
  <c r="S179" i="4"/>
  <c r="L179" i="4"/>
  <c r="I179" i="4"/>
  <c r="K178" i="4"/>
  <c r="V178" i="4"/>
  <c r="S178" i="4"/>
  <c r="M178" i="4"/>
  <c r="I178" i="4"/>
  <c r="K177" i="4"/>
  <c r="V177" i="4"/>
  <c r="S177" i="4"/>
  <c r="L177" i="4"/>
  <c r="I177" i="4"/>
  <c r="K176" i="4"/>
  <c r="V176" i="4"/>
  <c r="S176" i="4"/>
  <c r="M176" i="4"/>
  <c r="I176" i="4"/>
  <c r="K175" i="4"/>
  <c r="V175" i="4"/>
  <c r="S175" i="4"/>
  <c r="L175" i="4"/>
  <c r="I175" i="4"/>
  <c r="K174" i="4"/>
  <c r="V174" i="4"/>
  <c r="S174" i="4"/>
  <c r="M174" i="4"/>
  <c r="I174" i="4"/>
  <c r="K173" i="4"/>
  <c r="V173" i="4"/>
  <c r="S173" i="4"/>
  <c r="M173" i="4"/>
  <c r="I173" i="4"/>
  <c r="K172" i="4"/>
  <c r="V172" i="4"/>
  <c r="S172" i="4"/>
  <c r="L172" i="4"/>
  <c r="I172" i="4"/>
  <c r="K171" i="4"/>
  <c r="V171" i="4"/>
  <c r="S171" i="4"/>
  <c r="M171" i="4"/>
  <c r="I171" i="4"/>
  <c r="K170" i="4"/>
  <c r="V170" i="4"/>
  <c r="S170" i="4"/>
  <c r="M170" i="4"/>
  <c r="I170" i="4"/>
  <c r="K169" i="4"/>
  <c r="V169" i="4"/>
  <c r="S169" i="4"/>
  <c r="L169" i="4"/>
  <c r="I169" i="4"/>
  <c r="K168" i="4"/>
  <c r="V168" i="4"/>
  <c r="S168" i="4"/>
  <c r="M168" i="4"/>
  <c r="I168" i="4"/>
  <c r="K167" i="4"/>
  <c r="V167" i="4"/>
  <c r="S167" i="4"/>
  <c r="M167" i="4"/>
  <c r="I167" i="4"/>
  <c r="K166" i="4"/>
  <c r="V166" i="4"/>
  <c r="S166" i="4"/>
  <c r="L166" i="4"/>
  <c r="I166" i="4"/>
  <c r="K165" i="4"/>
  <c r="V165" i="4"/>
  <c r="S165" i="4"/>
  <c r="M165" i="4"/>
  <c r="I165" i="4"/>
  <c r="K164" i="4"/>
  <c r="V164" i="4"/>
  <c r="S164" i="4"/>
  <c r="M164" i="4"/>
  <c r="I164" i="4"/>
  <c r="K163" i="4"/>
  <c r="V163" i="4"/>
  <c r="S163" i="4"/>
  <c r="L163" i="4"/>
  <c r="I163" i="4"/>
  <c r="K162" i="4"/>
  <c r="V162" i="4"/>
  <c r="S162" i="4"/>
  <c r="M162" i="4"/>
  <c r="I162" i="4"/>
  <c r="K161" i="4"/>
  <c r="V161" i="4"/>
  <c r="S161" i="4"/>
  <c r="M161" i="4"/>
  <c r="I161" i="4"/>
  <c r="K160" i="4"/>
  <c r="V160" i="4"/>
  <c r="S160" i="4"/>
  <c r="L160" i="4"/>
  <c r="I160" i="4"/>
  <c r="K159" i="4"/>
  <c r="V159" i="4"/>
  <c r="S159" i="4"/>
  <c r="M159" i="4"/>
  <c r="I159" i="4"/>
  <c r="K158" i="4"/>
  <c r="V158" i="4"/>
  <c r="S158" i="4"/>
  <c r="M158" i="4"/>
  <c r="I158" i="4"/>
  <c r="K157" i="4"/>
  <c r="V157" i="4"/>
  <c r="S157" i="4"/>
  <c r="L157" i="4"/>
  <c r="I157" i="4"/>
  <c r="K156" i="4"/>
  <c r="V156" i="4"/>
  <c r="S156" i="4"/>
  <c r="L156" i="4"/>
  <c r="I156" i="4"/>
  <c r="K155" i="4"/>
  <c r="V155" i="4"/>
  <c r="S155" i="4"/>
  <c r="M155" i="4"/>
  <c r="I155" i="4"/>
  <c r="K154" i="4"/>
  <c r="V154" i="4"/>
  <c r="S154" i="4"/>
  <c r="L154" i="4"/>
  <c r="I154" i="4"/>
  <c r="K153" i="4"/>
  <c r="V153" i="4"/>
  <c r="S153" i="4"/>
  <c r="M153" i="4"/>
  <c r="I153" i="4"/>
  <c r="K152" i="4"/>
  <c r="V152" i="4"/>
  <c r="S152" i="4"/>
  <c r="L152" i="4"/>
  <c r="I152" i="4"/>
  <c r="K151" i="4"/>
  <c r="V151" i="4"/>
  <c r="S151" i="4"/>
  <c r="M151" i="4"/>
  <c r="I151" i="4"/>
  <c r="K150" i="4"/>
  <c r="V150" i="4"/>
  <c r="S150" i="4"/>
  <c r="M150" i="4"/>
  <c r="I150" i="4"/>
  <c r="K149" i="4"/>
  <c r="V149" i="4"/>
  <c r="S149" i="4"/>
  <c r="M149" i="4"/>
  <c r="I149" i="4"/>
  <c r="K148" i="4"/>
  <c r="V148" i="4"/>
  <c r="S148" i="4"/>
  <c r="L148" i="4"/>
  <c r="I148" i="4"/>
  <c r="K147" i="4"/>
  <c r="V147" i="4"/>
  <c r="S147" i="4"/>
  <c r="M147" i="4"/>
  <c r="I147" i="4"/>
  <c r="K146" i="4"/>
  <c r="V146" i="4"/>
  <c r="S146" i="4"/>
  <c r="L146" i="4"/>
  <c r="I146" i="4"/>
  <c r="K145" i="4"/>
  <c r="V145" i="4"/>
  <c r="S145" i="4"/>
  <c r="M145" i="4"/>
  <c r="I145" i="4"/>
  <c r="K144" i="4"/>
  <c r="V144" i="4"/>
  <c r="S144" i="4"/>
  <c r="L144" i="4"/>
  <c r="I144" i="4"/>
  <c r="K143" i="4"/>
  <c r="V143" i="4"/>
  <c r="S143" i="4"/>
  <c r="M143" i="4"/>
  <c r="I143" i="4"/>
  <c r="K142" i="4"/>
  <c r="V142" i="4"/>
  <c r="S142" i="4"/>
  <c r="L142" i="4"/>
  <c r="I142" i="4"/>
  <c r="K141" i="4"/>
  <c r="V141" i="4"/>
  <c r="S141" i="4"/>
  <c r="M141" i="4"/>
  <c r="I141" i="4"/>
  <c r="K140" i="4"/>
  <c r="V140" i="4"/>
  <c r="S140" i="4"/>
  <c r="L140" i="4"/>
  <c r="I140" i="4"/>
  <c r="K139" i="4"/>
  <c r="V139" i="4"/>
  <c r="S139" i="4"/>
  <c r="M139" i="4"/>
  <c r="I139" i="4"/>
  <c r="K138" i="4"/>
  <c r="V138" i="4"/>
  <c r="S138" i="4"/>
  <c r="L138" i="4"/>
  <c r="I138" i="4"/>
  <c r="K137" i="4"/>
  <c r="V137" i="4"/>
  <c r="S137" i="4"/>
  <c r="L137" i="4"/>
  <c r="I137" i="4"/>
  <c r="K136" i="4"/>
  <c r="V136" i="4"/>
  <c r="S136" i="4"/>
  <c r="M136" i="4"/>
  <c r="I136" i="4"/>
  <c r="K135" i="4"/>
  <c r="V135" i="4"/>
  <c r="S135" i="4"/>
  <c r="L135" i="4"/>
  <c r="I135" i="4"/>
  <c r="K134" i="4"/>
  <c r="V134" i="4"/>
  <c r="S134" i="4"/>
  <c r="M134" i="4"/>
  <c r="I134" i="4"/>
  <c r="K133" i="4"/>
  <c r="V133" i="4"/>
  <c r="S133" i="4"/>
  <c r="L133" i="4"/>
  <c r="I133" i="4"/>
  <c r="K132" i="4"/>
  <c r="V132" i="4"/>
  <c r="S132" i="4"/>
  <c r="M132" i="4"/>
  <c r="I132" i="4"/>
  <c r="K131" i="4"/>
  <c r="V131" i="4"/>
  <c r="S131" i="4"/>
  <c r="L131" i="4"/>
  <c r="I131" i="4"/>
  <c r="K130" i="4"/>
  <c r="V130" i="4"/>
  <c r="S130" i="4"/>
  <c r="M130" i="4"/>
  <c r="I130" i="4"/>
  <c r="K129" i="4"/>
  <c r="V129" i="4"/>
  <c r="S129" i="4"/>
  <c r="L129" i="4"/>
  <c r="I129" i="4"/>
  <c r="K128" i="4"/>
  <c r="V128" i="4"/>
  <c r="S128" i="4"/>
  <c r="M128" i="4"/>
  <c r="I128" i="4"/>
  <c r="K127" i="4"/>
  <c r="V127" i="4"/>
  <c r="S127" i="4"/>
  <c r="L127" i="4"/>
  <c r="I127" i="4"/>
  <c r="K126" i="4"/>
  <c r="V126" i="4"/>
  <c r="S126" i="4"/>
  <c r="M126" i="4"/>
  <c r="I126" i="4"/>
  <c r="K125" i="4"/>
  <c r="V125" i="4"/>
  <c r="S125" i="4"/>
  <c r="L125" i="4"/>
  <c r="I125" i="4"/>
  <c r="K124" i="4"/>
  <c r="V124" i="4"/>
  <c r="S124" i="4"/>
  <c r="M124" i="4"/>
  <c r="I124" i="4"/>
  <c r="K123" i="4"/>
  <c r="V123" i="4"/>
  <c r="S123" i="4"/>
  <c r="L123" i="4"/>
  <c r="I123" i="4"/>
  <c r="K122" i="4"/>
  <c r="V122" i="4"/>
  <c r="S122" i="4"/>
  <c r="M122" i="4"/>
  <c r="I122" i="4"/>
  <c r="K121" i="4"/>
  <c r="V121" i="4"/>
  <c r="S121" i="4"/>
  <c r="L121" i="4"/>
  <c r="I121" i="4"/>
  <c r="K120" i="4"/>
  <c r="V120" i="4"/>
  <c r="S120" i="4"/>
  <c r="M120" i="4"/>
  <c r="I120" i="4"/>
  <c r="K119" i="4"/>
  <c r="V119" i="4"/>
  <c r="S119" i="4"/>
  <c r="L119" i="4"/>
  <c r="I119" i="4"/>
  <c r="K118" i="4"/>
  <c r="V118" i="4"/>
  <c r="S118" i="4"/>
  <c r="M118" i="4"/>
  <c r="I118" i="4"/>
  <c r="K117" i="4"/>
  <c r="V117" i="4"/>
  <c r="S117" i="4"/>
  <c r="L117" i="4"/>
  <c r="I117" i="4"/>
  <c r="K116" i="4"/>
  <c r="V116" i="4"/>
  <c r="S116" i="4"/>
  <c r="M116" i="4"/>
  <c r="I116" i="4"/>
  <c r="K115" i="4"/>
  <c r="V115" i="4"/>
  <c r="S115" i="4"/>
  <c r="L115" i="4"/>
  <c r="I115" i="4"/>
  <c r="K114" i="4"/>
  <c r="V114" i="4"/>
  <c r="S114" i="4"/>
  <c r="M114" i="4"/>
  <c r="I114" i="4"/>
  <c r="K113" i="4"/>
  <c r="V113" i="4"/>
  <c r="S113" i="4"/>
  <c r="L113" i="4"/>
  <c r="I113" i="4"/>
  <c r="K112" i="4"/>
  <c r="V112" i="4"/>
  <c r="S112" i="4"/>
  <c r="M112" i="4"/>
  <c r="I112" i="4"/>
  <c r="K111" i="4"/>
  <c r="V111" i="4"/>
  <c r="S111" i="4"/>
  <c r="L111" i="4"/>
  <c r="I111" i="4"/>
  <c r="K110" i="4"/>
  <c r="V110" i="4"/>
  <c r="S110" i="4"/>
  <c r="M110" i="4"/>
  <c r="I110" i="4"/>
  <c r="K109" i="4"/>
  <c r="V109" i="4"/>
  <c r="S109" i="4"/>
  <c r="L109" i="4"/>
  <c r="I109" i="4"/>
  <c r="K108" i="4"/>
  <c r="V108" i="4"/>
  <c r="S108" i="4"/>
  <c r="M108" i="4"/>
  <c r="I108" i="4"/>
  <c r="K107" i="4"/>
  <c r="V107" i="4"/>
  <c r="S107" i="4"/>
  <c r="M107" i="4"/>
  <c r="I107" i="4"/>
  <c r="K106" i="4"/>
  <c r="V106" i="4"/>
  <c r="S106" i="4"/>
  <c r="M106" i="4"/>
  <c r="I106" i="4"/>
  <c r="K105" i="4"/>
  <c r="V105" i="4"/>
  <c r="S105" i="4"/>
  <c r="L105" i="4"/>
  <c r="I105" i="4"/>
  <c r="K104" i="4"/>
  <c r="V104" i="4"/>
  <c r="S104" i="4"/>
  <c r="M104" i="4"/>
  <c r="I104" i="4"/>
  <c r="K103" i="4"/>
  <c r="V103" i="4"/>
  <c r="S103" i="4"/>
  <c r="M103" i="4"/>
  <c r="I103" i="4"/>
  <c r="K102" i="4"/>
  <c r="V102" i="4"/>
  <c r="S102" i="4"/>
  <c r="L102" i="4"/>
  <c r="I102" i="4"/>
  <c r="K101" i="4"/>
  <c r="V101" i="4"/>
  <c r="S101" i="4"/>
  <c r="M101" i="4"/>
  <c r="I101" i="4"/>
  <c r="K100" i="4"/>
  <c r="V100" i="4"/>
  <c r="S100" i="4"/>
  <c r="L100" i="4"/>
  <c r="I100" i="4"/>
  <c r="K99" i="4"/>
  <c r="V99" i="4"/>
  <c r="S99" i="4"/>
  <c r="M99" i="4"/>
  <c r="I99" i="4"/>
  <c r="K98" i="4"/>
  <c r="V98" i="4"/>
  <c r="S98" i="4"/>
  <c r="M98" i="4"/>
  <c r="I98" i="4"/>
  <c r="K97" i="4"/>
  <c r="V97" i="4"/>
  <c r="S97" i="4"/>
  <c r="M97" i="4"/>
  <c r="I97" i="4"/>
  <c r="K96" i="4"/>
  <c r="V96" i="4"/>
  <c r="S96" i="4"/>
  <c r="M96" i="4"/>
  <c r="I96" i="4"/>
  <c r="K95" i="4"/>
  <c r="V95" i="4"/>
  <c r="S95" i="4"/>
  <c r="M95" i="4"/>
  <c r="I95" i="4"/>
  <c r="K94" i="4"/>
  <c r="V94" i="4"/>
  <c r="S94" i="4"/>
  <c r="M94" i="4"/>
  <c r="I94" i="4"/>
  <c r="K93" i="4"/>
  <c r="V93" i="4"/>
  <c r="S93" i="4"/>
  <c r="M93" i="4"/>
  <c r="I93" i="4"/>
  <c r="K92" i="4"/>
  <c r="V92" i="4"/>
  <c r="S92" i="4"/>
  <c r="L92" i="4"/>
  <c r="I92" i="4"/>
  <c r="K91" i="4"/>
  <c r="V91" i="4"/>
  <c r="S91" i="4"/>
  <c r="M91" i="4"/>
  <c r="I91" i="4"/>
  <c r="K90" i="4"/>
  <c r="V90" i="4"/>
  <c r="S90" i="4"/>
  <c r="L90" i="4"/>
  <c r="I90" i="4"/>
  <c r="K89" i="4"/>
  <c r="V89" i="4"/>
  <c r="S89" i="4"/>
  <c r="M89" i="4"/>
  <c r="I89" i="4"/>
  <c r="K88" i="4"/>
  <c r="V88" i="4"/>
  <c r="S88" i="4"/>
  <c r="L88" i="4"/>
  <c r="I88" i="4"/>
  <c r="K87" i="4"/>
  <c r="V87" i="4"/>
  <c r="S87" i="4"/>
  <c r="M87" i="4"/>
  <c r="I87" i="4"/>
  <c r="K86" i="4"/>
  <c r="V86" i="4"/>
  <c r="S86" i="4"/>
  <c r="L86" i="4"/>
  <c r="I86" i="4"/>
  <c r="K85" i="4"/>
  <c r="V85" i="4"/>
  <c r="S85" i="4"/>
  <c r="M85" i="4"/>
  <c r="I85" i="4"/>
  <c r="K84" i="4"/>
  <c r="V84" i="4"/>
  <c r="S84" i="4"/>
  <c r="L84" i="4"/>
  <c r="I84" i="4"/>
  <c r="K83" i="4"/>
  <c r="V83" i="4"/>
  <c r="S83" i="4"/>
  <c r="M83" i="4"/>
  <c r="I83" i="4"/>
  <c r="K82" i="4"/>
  <c r="V82" i="4"/>
  <c r="S82" i="4"/>
  <c r="L82" i="4"/>
  <c r="I82" i="4"/>
  <c r="K81" i="4"/>
  <c r="V81" i="4"/>
  <c r="S81" i="4"/>
  <c r="M81" i="4"/>
  <c r="I81" i="4"/>
  <c r="K80" i="4"/>
  <c r="V80" i="4"/>
  <c r="S80" i="4"/>
  <c r="L80" i="4"/>
  <c r="I80" i="4"/>
  <c r="K79" i="4"/>
  <c r="V79" i="4"/>
  <c r="S79" i="4"/>
  <c r="M79" i="4"/>
  <c r="I79" i="4"/>
  <c r="K78" i="4"/>
  <c r="V78" i="4"/>
  <c r="S78" i="4"/>
  <c r="L78" i="4"/>
  <c r="I78" i="4"/>
  <c r="K77" i="4"/>
  <c r="V77" i="4"/>
  <c r="S77" i="4"/>
  <c r="M77" i="4"/>
  <c r="I77" i="4"/>
  <c r="K76" i="4"/>
  <c r="V76" i="4"/>
  <c r="S76" i="4"/>
  <c r="L76" i="4"/>
  <c r="I76" i="4"/>
  <c r="P20" i="4"/>
  <c r="P17" i="3"/>
  <c r="D7" i="1" s="1"/>
  <c r="P16" i="3"/>
  <c r="P20" i="3" s="1"/>
  <c r="Y230" i="3"/>
  <c r="Z230" i="3"/>
  <c r="M227" i="3"/>
  <c r="F73" i="3" s="1"/>
  <c r="K226" i="3"/>
  <c r="V226" i="3"/>
  <c r="S226" i="3"/>
  <c r="L226" i="3"/>
  <c r="I226" i="3"/>
  <c r="K225" i="3"/>
  <c r="V225" i="3"/>
  <c r="S225" i="3"/>
  <c r="L225" i="3"/>
  <c r="I225" i="3"/>
  <c r="V222" i="3"/>
  <c r="I72" i="3" s="1"/>
  <c r="M222" i="3"/>
  <c r="F72" i="3" s="1"/>
  <c r="K221" i="3"/>
  <c r="V221" i="3"/>
  <c r="S221" i="3"/>
  <c r="S222" i="3" s="1"/>
  <c r="H72" i="3" s="1"/>
  <c r="L221" i="3"/>
  <c r="L222" i="3" s="1"/>
  <c r="E72" i="3" s="1"/>
  <c r="I221" i="3"/>
  <c r="I222" i="3" s="1"/>
  <c r="G72" i="3" s="1"/>
  <c r="K217" i="3"/>
  <c r="V217" i="3"/>
  <c r="S217" i="3"/>
  <c r="L217" i="3"/>
  <c r="I217" i="3"/>
  <c r="K216" i="3"/>
  <c r="V216" i="3"/>
  <c r="S216" i="3"/>
  <c r="M216" i="3"/>
  <c r="I216" i="3"/>
  <c r="K215" i="3"/>
  <c r="V215" i="3"/>
  <c r="S215" i="3"/>
  <c r="L215" i="3"/>
  <c r="I215" i="3"/>
  <c r="K214" i="3"/>
  <c r="V214" i="3"/>
  <c r="S214" i="3"/>
  <c r="M214" i="3"/>
  <c r="I214" i="3"/>
  <c r="K213" i="3"/>
  <c r="V213" i="3"/>
  <c r="V218" i="3" s="1"/>
  <c r="I71" i="3" s="1"/>
  <c r="S213" i="3"/>
  <c r="S218" i="3" s="1"/>
  <c r="H71" i="3" s="1"/>
  <c r="L213" i="3"/>
  <c r="I213" i="3"/>
  <c r="M210" i="3"/>
  <c r="F70" i="3" s="1"/>
  <c r="K209" i="3"/>
  <c r="V209" i="3"/>
  <c r="S209" i="3"/>
  <c r="L209" i="3"/>
  <c r="I209" i="3"/>
  <c r="K208" i="3"/>
  <c r="V208" i="3"/>
  <c r="S208" i="3"/>
  <c r="L208" i="3"/>
  <c r="I208" i="3"/>
  <c r="K207" i="3"/>
  <c r="V207" i="3"/>
  <c r="S207" i="3"/>
  <c r="L207" i="3"/>
  <c r="I207" i="3"/>
  <c r="K203" i="3"/>
  <c r="V203" i="3"/>
  <c r="S203" i="3"/>
  <c r="L203" i="3"/>
  <c r="I203" i="3"/>
  <c r="K202" i="3"/>
  <c r="V202" i="3"/>
  <c r="S202" i="3"/>
  <c r="M202" i="3"/>
  <c r="M204" i="3" s="1"/>
  <c r="F69" i="3" s="1"/>
  <c r="I202" i="3"/>
  <c r="K201" i="3"/>
  <c r="V201" i="3"/>
  <c r="S201" i="3"/>
  <c r="L201" i="3"/>
  <c r="I201" i="3"/>
  <c r="K200" i="3"/>
  <c r="V200" i="3"/>
  <c r="S200" i="3"/>
  <c r="L200" i="3"/>
  <c r="I200" i="3"/>
  <c r="K196" i="3"/>
  <c r="V196" i="3"/>
  <c r="S196" i="3"/>
  <c r="L196" i="3"/>
  <c r="I196" i="3"/>
  <c r="K195" i="3"/>
  <c r="V195" i="3"/>
  <c r="S195" i="3"/>
  <c r="L195" i="3"/>
  <c r="I195" i="3"/>
  <c r="K194" i="3"/>
  <c r="V194" i="3"/>
  <c r="S194" i="3"/>
  <c r="M194" i="3"/>
  <c r="I194" i="3"/>
  <c r="K193" i="3"/>
  <c r="V193" i="3"/>
  <c r="S193" i="3"/>
  <c r="L193" i="3"/>
  <c r="I193" i="3"/>
  <c r="K192" i="3"/>
  <c r="V192" i="3"/>
  <c r="S192" i="3"/>
  <c r="L192" i="3"/>
  <c r="I192" i="3"/>
  <c r="K191" i="3"/>
  <c r="V191" i="3"/>
  <c r="S191" i="3"/>
  <c r="L191" i="3"/>
  <c r="I191" i="3"/>
  <c r="K190" i="3"/>
  <c r="V190" i="3"/>
  <c r="S190" i="3"/>
  <c r="M190" i="3"/>
  <c r="I190" i="3"/>
  <c r="K189" i="3"/>
  <c r="V189" i="3"/>
  <c r="S189" i="3"/>
  <c r="L189" i="3"/>
  <c r="I189" i="3"/>
  <c r="K188" i="3"/>
  <c r="V188" i="3"/>
  <c r="S188" i="3"/>
  <c r="M188" i="3"/>
  <c r="I188" i="3"/>
  <c r="K187" i="3"/>
  <c r="V187" i="3"/>
  <c r="S187" i="3"/>
  <c r="L187" i="3"/>
  <c r="I187" i="3"/>
  <c r="K186" i="3"/>
  <c r="V186" i="3"/>
  <c r="S186" i="3"/>
  <c r="L186" i="3"/>
  <c r="I186" i="3"/>
  <c r="K185" i="3"/>
  <c r="V185" i="3"/>
  <c r="S185" i="3"/>
  <c r="L185" i="3"/>
  <c r="I185" i="3"/>
  <c r="K184" i="3"/>
  <c r="V184" i="3"/>
  <c r="S184" i="3"/>
  <c r="L184" i="3"/>
  <c r="I184" i="3"/>
  <c r="K183" i="3"/>
  <c r="V183" i="3"/>
  <c r="S183" i="3"/>
  <c r="M183" i="3"/>
  <c r="I183" i="3"/>
  <c r="K182" i="3"/>
  <c r="V182" i="3"/>
  <c r="S182" i="3"/>
  <c r="M182" i="3"/>
  <c r="I182" i="3"/>
  <c r="K181" i="3"/>
  <c r="V181" i="3"/>
  <c r="S181" i="3"/>
  <c r="L181" i="3"/>
  <c r="I181" i="3"/>
  <c r="K180" i="3"/>
  <c r="V180" i="3"/>
  <c r="S180" i="3"/>
  <c r="M180" i="3"/>
  <c r="I180" i="3"/>
  <c r="K179" i="3"/>
  <c r="V179" i="3"/>
  <c r="S179" i="3"/>
  <c r="S197" i="3" s="1"/>
  <c r="H68" i="3" s="1"/>
  <c r="L179" i="3"/>
  <c r="I179" i="3"/>
  <c r="K175" i="3"/>
  <c r="V175" i="3"/>
  <c r="S175" i="3"/>
  <c r="L175" i="3"/>
  <c r="I175" i="3"/>
  <c r="K174" i="3"/>
  <c r="V174" i="3"/>
  <c r="S174" i="3"/>
  <c r="M174" i="3"/>
  <c r="I174" i="3"/>
  <c r="K173" i="3"/>
  <c r="V173" i="3"/>
  <c r="S173" i="3"/>
  <c r="L173" i="3"/>
  <c r="I173" i="3"/>
  <c r="K172" i="3"/>
  <c r="V172" i="3"/>
  <c r="S172" i="3"/>
  <c r="M172" i="3"/>
  <c r="I172" i="3"/>
  <c r="K171" i="3"/>
  <c r="V171" i="3"/>
  <c r="S171" i="3"/>
  <c r="L171" i="3"/>
  <c r="I171" i="3"/>
  <c r="K170" i="3"/>
  <c r="V170" i="3"/>
  <c r="S170" i="3"/>
  <c r="M170" i="3"/>
  <c r="I170" i="3"/>
  <c r="K169" i="3"/>
  <c r="V169" i="3"/>
  <c r="S169" i="3"/>
  <c r="M169" i="3"/>
  <c r="I169" i="3"/>
  <c r="K168" i="3"/>
  <c r="V168" i="3"/>
  <c r="S168" i="3"/>
  <c r="M168" i="3"/>
  <c r="I168" i="3"/>
  <c r="K167" i="3"/>
  <c r="V167" i="3"/>
  <c r="S167" i="3"/>
  <c r="M167" i="3"/>
  <c r="I167" i="3"/>
  <c r="K166" i="3"/>
  <c r="V166" i="3"/>
  <c r="S166" i="3"/>
  <c r="M166" i="3"/>
  <c r="I166" i="3"/>
  <c r="K165" i="3"/>
  <c r="V165" i="3"/>
  <c r="S165" i="3"/>
  <c r="M165" i="3"/>
  <c r="I165" i="3"/>
  <c r="K164" i="3"/>
  <c r="V164" i="3"/>
  <c r="S164" i="3"/>
  <c r="L164" i="3"/>
  <c r="I164" i="3"/>
  <c r="K163" i="3"/>
  <c r="V163" i="3"/>
  <c r="S163" i="3"/>
  <c r="M163" i="3"/>
  <c r="I163" i="3"/>
  <c r="K162" i="3"/>
  <c r="V162" i="3"/>
  <c r="S162" i="3"/>
  <c r="L162" i="3"/>
  <c r="I162" i="3"/>
  <c r="K161" i="3"/>
  <c r="V161" i="3"/>
  <c r="S161" i="3"/>
  <c r="M161" i="3"/>
  <c r="I161" i="3"/>
  <c r="K160" i="3"/>
  <c r="V160" i="3"/>
  <c r="S160" i="3"/>
  <c r="L160" i="3"/>
  <c r="I160" i="3"/>
  <c r="K159" i="3"/>
  <c r="V159" i="3"/>
  <c r="S159" i="3"/>
  <c r="M159" i="3"/>
  <c r="I159" i="3"/>
  <c r="K158" i="3"/>
  <c r="V158" i="3"/>
  <c r="S158" i="3"/>
  <c r="M158" i="3"/>
  <c r="I158" i="3"/>
  <c r="K157" i="3"/>
  <c r="V157" i="3"/>
  <c r="V176" i="3" s="1"/>
  <c r="I67" i="3" s="1"/>
  <c r="S157" i="3"/>
  <c r="L157" i="3"/>
  <c r="I157" i="3"/>
  <c r="M154" i="3"/>
  <c r="F66" i="3" s="1"/>
  <c r="K153" i="3"/>
  <c r="V153" i="3"/>
  <c r="S153" i="3"/>
  <c r="L153" i="3"/>
  <c r="I153" i="3"/>
  <c r="K152" i="3"/>
  <c r="V152" i="3"/>
  <c r="S152" i="3"/>
  <c r="L152" i="3"/>
  <c r="I152" i="3"/>
  <c r="K151" i="3"/>
  <c r="V151" i="3"/>
  <c r="S151" i="3"/>
  <c r="L151" i="3"/>
  <c r="I151" i="3"/>
  <c r="K150" i="3"/>
  <c r="V150" i="3"/>
  <c r="S150" i="3"/>
  <c r="L150" i="3"/>
  <c r="I150" i="3"/>
  <c r="M147" i="3"/>
  <c r="F65" i="3" s="1"/>
  <c r="K146" i="3"/>
  <c r="V146" i="3"/>
  <c r="S146" i="3"/>
  <c r="L146" i="3"/>
  <c r="I146" i="3"/>
  <c r="K145" i="3"/>
  <c r="V145" i="3"/>
  <c r="S145" i="3"/>
  <c r="L145" i="3"/>
  <c r="L147" i="3" s="1"/>
  <c r="E65" i="3" s="1"/>
  <c r="I145" i="3"/>
  <c r="M142" i="3"/>
  <c r="K141" i="3"/>
  <c r="V141" i="3"/>
  <c r="S141" i="3"/>
  <c r="L141" i="3"/>
  <c r="I141" i="3"/>
  <c r="K140" i="3"/>
  <c r="V140" i="3"/>
  <c r="S140" i="3"/>
  <c r="L140" i="3"/>
  <c r="I140" i="3"/>
  <c r="K139" i="3"/>
  <c r="V139" i="3"/>
  <c r="S139" i="3"/>
  <c r="L139" i="3"/>
  <c r="I139" i="3"/>
  <c r="M133" i="3"/>
  <c r="F60" i="3" s="1"/>
  <c r="I133" i="3"/>
  <c r="G60" i="3" s="1"/>
  <c r="K132" i="3"/>
  <c r="V132" i="3"/>
  <c r="V133" i="3" s="1"/>
  <c r="I60" i="3" s="1"/>
  <c r="S132" i="3"/>
  <c r="S133" i="3" s="1"/>
  <c r="H60" i="3" s="1"/>
  <c r="L132" i="3"/>
  <c r="L133" i="3" s="1"/>
  <c r="E60" i="3" s="1"/>
  <c r="I132" i="3"/>
  <c r="M129" i="3"/>
  <c r="F59" i="3" s="1"/>
  <c r="K128" i="3"/>
  <c r="V128" i="3"/>
  <c r="S128" i="3"/>
  <c r="L128" i="3"/>
  <c r="I128" i="3"/>
  <c r="K127" i="3"/>
  <c r="V127" i="3"/>
  <c r="S127" i="3"/>
  <c r="L127" i="3"/>
  <c r="I127" i="3"/>
  <c r="K126" i="3"/>
  <c r="V126" i="3"/>
  <c r="S126" i="3"/>
  <c r="L126" i="3"/>
  <c r="I126" i="3"/>
  <c r="K125" i="3"/>
  <c r="V125" i="3"/>
  <c r="S125" i="3"/>
  <c r="L125" i="3"/>
  <c r="I125" i="3"/>
  <c r="K124" i="3"/>
  <c r="V124" i="3"/>
  <c r="S124" i="3"/>
  <c r="L124" i="3"/>
  <c r="I124" i="3"/>
  <c r="K120" i="3"/>
  <c r="V120" i="3"/>
  <c r="S120" i="3"/>
  <c r="L120" i="3"/>
  <c r="I120" i="3"/>
  <c r="K119" i="3"/>
  <c r="V119" i="3"/>
  <c r="S119" i="3"/>
  <c r="L119" i="3"/>
  <c r="I119" i="3"/>
  <c r="K118" i="3"/>
  <c r="V118" i="3"/>
  <c r="S118" i="3"/>
  <c r="L118" i="3"/>
  <c r="I118" i="3"/>
  <c r="K117" i="3"/>
  <c r="V117" i="3"/>
  <c r="S117" i="3"/>
  <c r="M117" i="3"/>
  <c r="I117" i="3"/>
  <c r="K116" i="3"/>
  <c r="V116" i="3"/>
  <c r="S116" i="3"/>
  <c r="L116" i="3"/>
  <c r="I116" i="3"/>
  <c r="K115" i="3"/>
  <c r="V115" i="3"/>
  <c r="S115" i="3"/>
  <c r="M115" i="3"/>
  <c r="M121" i="3" s="1"/>
  <c r="F58" i="3" s="1"/>
  <c r="I115" i="3"/>
  <c r="K114" i="3"/>
  <c r="V114" i="3"/>
  <c r="S114" i="3"/>
  <c r="L114" i="3"/>
  <c r="I114" i="3"/>
  <c r="M111" i="3"/>
  <c r="F57" i="3" s="1"/>
  <c r="K110" i="3"/>
  <c r="V110" i="3"/>
  <c r="S110" i="3"/>
  <c r="M110" i="3"/>
  <c r="I110" i="3"/>
  <c r="K109" i="3"/>
  <c r="V109" i="3"/>
  <c r="S109" i="3"/>
  <c r="L109" i="3"/>
  <c r="I109" i="3"/>
  <c r="K108" i="3"/>
  <c r="V108" i="3"/>
  <c r="S108" i="3"/>
  <c r="L108" i="3"/>
  <c r="I108" i="3"/>
  <c r="K107" i="3"/>
  <c r="V107" i="3"/>
  <c r="S107" i="3"/>
  <c r="L107" i="3"/>
  <c r="I107" i="3"/>
  <c r="K106" i="3"/>
  <c r="V106" i="3"/>
  <c r="S106" i="3"/>
  <c r="L106" i="3"/>
  <c r="I106" i="3"/>
  <c r="K105" i="3"/>
  <c r="V105" i="3"/>
  <c r="V111" i="3" s="1"/>
  <c r="I57" i="3" s="1"/>
  <c r="S105" i="3"/>
  <c r="L105" i="3"/>
  <c r="I105" i="3"/>
  <c r="M102" i="3"/>
  <c r="F56" i="3" s="1"/>
  <c r="K101" i="3"/>
  <c r="V101" i="3"/>
  <c r="S101" i="3"/>
  <c r="L101" i="3"/>
  <c r="I101" i="3"/>
  <c r="K100" i="3"/>
  <c r="V100" i="3"/>
  <c r="S100" i="3"/>
  <c r="L100" i="3"/>
  <c r="I100" i="3"/>
  <c r="K99" i="3"/>
  <c r="V99" i="3"/>
  <c r="S99" i="3"/>
  <c r="L99" i="3"/>
  <c r="I99" i="3"/>
  <c r="K98" i="3"/>
  <c r="V98" i="3"/>
  <c r="S98" i="3"/>
  <c r="L98" i="3"/>
  <c r="I98" i="3"/>
  <c r="K97" i="3"/>
  <c r="V97" i="3"/>
  <c r="S97" i="3"/>
  <c r="L97" i="3"/>
  <c r="I97" i="3"/>
  <c r="K96" i="3"/>
  <c r="V96" i="3"/>
  <c r="S96" i="3"/>
  <c r="L96" i="3"/>
  <c r="I96" i="3"/>
  <c r="K95" i="3"/>
  <c r="V95" i="3"/>
  <c r="S95" i="3"/>
  <c r="L95" i="3"/>
  <c r="I95" i="3"/>
  <c r="K94" i="3"/>
  <c r="V94" i="3"/>
  <c r="S94" i="3"/>
  <c r="L94" i="3"/>
  <c r="I94" i="3"/>
  <c r="K93" i="3"/>
  <c r="V93" i="3"/>
  <c r="S93" i="3"/>
  <c r="L93" i="3"/>
  <c r="I93" i="3"/>
  <c r="L121" i="9" l="1"/>
  <c r="E62" i="9" s="1"/>
  <c r="L197" i="3"/>
  <c r="E68" i="3" s="1"/>
  <c r="H29" i="6"/>
  <c r="P29" i="6" s="1"/>
  <c r="K192" i="4"/>
  <c r="K8" i="1" s="1"/>
  <c r="P20" i="8"/>
  <c r="H29" i="7"/>
  <c r="P29" i="7" s="1"/>
  <c r="E7" i="1"/>
  <c r="I147" i="3"/>
  <c r="G65" i="3" s="1"/>
  <c r="V227" i="3"/>
  <c r="I73" i="3" s="1"/>
  <c r="I121" i="9"/>
  <c r="G62" i="9" s="1"/>
  <c r="E13" i="1"/>
  <c r="L104" i="9"/>
  <c r="E57" i="9" s="1"/>
  <c r="I115" i="9"/>
  <c r="G61" i="9" s="1"/>
  <c r="S121" i="9"/>
  <c r="H62" i="9" s="1"/>
  <c r="K134" i="9"/>
  <c r="K13" i="1" s="1"/>
  <c r="E15" i="1"/>
  <c r="I16" i="2" s="1"/>
  <c r="I20" i="2" s="1"/>
  <c r="L129" i="3"/>
  <c r="E59" i="3" s="1"/>
  <c r="V111" i="8"/>
  <c r="I56" i="8" s="1"/>
  <c r="S121" i="3"/>
  <c r="H58" i="3" s="1"/>
  <c r="I154" i="3"/>
  <c r="G66" i="3" s="1"/>
  <c r="M176" i="3"/>
  <c r="F67" i="3" s="1"/>
  <c r="L204" i="3"/>
  <c r="E69" i="3" s="1"/>
  <c r="L210" i="3"/>
  <c r="E70" i="3" s="1"/>
  <c r="V210" i="3"/>
  <c r="I70" i="3" s="1"/>
  <c r="I227" i="3"/>
  <c r="G73" i="3" s="1"/>
  <c r="V102" i="7"/>
  <c r="I56" i="7" s="1"/>
  <c r="S104" i="9"/>
  <c r="H57" i="9" s="1"/>
  <c r="V115" i="9"/>
  <c r="I61" i="9" s="1"/>
  <c r="M115" i="9"/>
  <c r="F61" i="9" s="1"/>
  <c r="I131" i="9"/>
  <c r="G63" i="9" s="1"/>
  <c r="H29" i="9"/>
  <c r="P29" i="9" s="1"/>
  <c r="H29" i="10"/>
  <c r="P29" i="10" s="1"/>
  <c r="D15" i="1"/>
  <c r="I17" i="2" s="1"/>
  <c r="I121" i="3"/>
  <c r="G58" i="3" s="1"/>
  <c r="I129" i="3"/>
  <c r="G59" i="3" s="1"/>
  <c r="P20" i="10"/>
  <c r="K230" i="3"/>
  <c r="K7" i="1" s="1"/>
  <c r="I210" i="3"/>
  <c r="G70" i="3" s="1"/>
  <c r="I111" i="3"/>
  <c r="G57" i="3" s="1"/>
  <c r="V121" i="3"/>
  <c r="I58" i="3" s="1"/>
  <c r="V142" i="3"/>
  <c r="I64" i="3" s="1"/>
  <c r="L154" i="3"/>
  <c r="E66" i="3" s="1"/>
  <c r="I176" i="3"/>
  <c r="G67" i="3" s="1"/>
  <c r="S204" i="3"/>
  <c r="H69" i="3" s="1"/>
  <c r="S210" i="3"/>
  <c r="H70" i="3" s="1"/>
  <c r="M218" i="3"/>
  <c r="F71" i="3" s="1"/>
  <c r="L227" i="3"/>
  <c r="E73" i="3" s="1"/>
  <c r="K114" i="8"/>
  <c r="K12" i="1" s="1"/>
  <c r="V104" i="9"/>
  <c r="I57" i="9" s="1"/>
  <c r="S115" i="9"/>
  <c r="H61" i="9" s="1"/>
  <c r="L131" i="9"/>
  <c r="E63" i="9" s="1"/>
  <c r="V147" i="3"/>
  <c r="I65" i="3" s="1"/>
  <c r="I104" i="9"/>
  <c r="G57" i="9" s="1"/>
  <c r="I204" i="3"/>
  <c r="G69" i="3" s="1"/>
  <c r="L111" i="3"/>
  <c r="E57" i="3" s="1"/>
  <c r="S129" i="3"/>
  <c r="H59" i="3" s="1"/>
  <c r="S154" i="3"/>
  <c r="H66" i="3" s="1"/>
  <c r="L176" i="3"/>
  <c r="E67" i="3" s="1"/>
  <c r="M197" i="3"/>
  <c r="F68" i="3" s="1"/>
  <c r="V204" i="3"/>
  <c r="I69" i="3" s="1"/>
  <c r="I218" i="3"/>
  <c r="G71" i="3" s="1"/>
  <c r="S227" i="3"/>
  <c r="H73" i="3" s="1"/>
  <c r="H29" i="3"/>
  <c r="P29" i="3" s="1"/>
  <c r="K105" i="7"/>
  <c r="K11" i="1" s="1"/>
  <c r="S131" i="9"/>
  <c r="H63" i="9" s="1"/>
  <c r="F15" i="1"/>
  <c r="V197" i="3"/>
  <c r="I68" i="3" s="1"/>
  <c r="V121" i="9"/>
  <c r="I62" i="9" s="1"/>
  <c r="L121" i="3"/>
  <c r="E58" i="3" s="1"/>
  <c r="S111" i="3"/>
  <c r="H57" i="3" s="1"/>
  <c r="V129" i="3"/>
  <c r="I59" i="3" s="1"/>
  <c r="S147" i="3"/>
  <c r="H65" i="3" s="1"/>
  <c r="V154" i="3"/>
  <c r="I66" i="3" s="1"/>
  <c r="S176" i="3"/>
  <c r="H67" i="3" s="1"/>
  <c r="I197" i="3"/>
  <c r="G68" i="3" s="1"/>
  <c r="L218" i="3"/>
  <c r="E71" i="3" s="1"/>
  <c r="V189" i="4"/>
  <c r="I56" i="4" s="1"/>
  <c r="H29" i="4"/>
  <c r="P29" i="4" s="1"/>
  <c r="L79" i="6"/>
  <c r="E57" i="6" s="1"/>
  <c r="C17" i="6" s="1"/>
  <c r="H29" i="8"/>
  <c r="P29" i="8" s="1"/>
  <c r="V131" i="9"/>
  <c r="I63" i="9" s="1"/>
  <c r="F56" i="10"/>
  <c r="V79" i="10"/>
  <c r="I57" i="10" s="1"/>
  <c r="M80" i="10"/>
  <c r="F59" i="10" s="1"/>
  <c r="L77" i="10"/>
  <c r="E56" i="10" s="1"/>
  <c r="I77" i="10"/>
  <c r="G56" i="10" s="1"/>
  <c r="S77" i="10"/>
  <c r="H56" i="10" s="1"/>
  <c r="M106" i="9"/>
  <c r="F58" i="9" s="1"/>
  <c r="D15" i="9" s="1"/>
  <c r="L85" i="9"/>
  <c r="E56" i="9" s="1"/>
  <c r="L115" i="9"/>
  <c r="E61" i="9" s="1"/>
  <c r="I85" i="9"/>
  <c r="G56" i="9" s="1"/>
  <c r="S85" i="9"/>
  <c r="H56" i="9" s="1"/>
  <c r="V85" i="9"/>
  <c r="I56" i="9" s="1"/>
  <c r="M111" i="8"/>
  <c r="F56" i="8" s="1"/>
  <c r="L111" i="8"/>
  <c r="E56" i="8" s="1"/>
  <c r="I111" i="8"/>
  <c r="G56" i="8" s="1"/>
  <c r="S111" i="8"/>
  <c r="H56" i="8" s="1"/>
  <c r="M102" i="7"/>
  <c r="F56" i="7" s="1"/>
  <c r="L102" i="7"/>
  <c r="E56" i="7" s="1"/>
  <c r="I102" i="7"/>
  <c r="G56" i="7" s="1"/>
  <c r="S102" i="7"/>
  <c r="H56" i="7" s="1"/>
  <c r="H56" i="6"/>
  <c r="S79" i="6"/>
  <c r="H57" i="6" s="1"/>
  <c r="F56" i="6"/>
  <c r="V79" i="6"/>
  <c r="I57" i="6" s="1"/>
  <c r="M80" i="6"/>
  <c r="F59" i="6" s="1"/>
  <c r="P20" i="6"/>
  <c r="I77" i="6"/>
  <c r="G56" i="6" s="1"/>
  <c r="H56" i="5"/>
  <c r="F56" i="5"/>
  <c r="V79" i="5"/>
  <c r="I57" i="5" s="1"/>
  <c r="M80" i="5"/>
  <c r="F59" i="5" s="1"/>
  <c r="L77" i="5"/>
  <c r="E56" i="5" s="1"/>
  <c r="S79" i="5"/>
  <c r="H57" i="5" s="1"/>
  <c r="I77" i="5"/>
  <c r="G56" i="5" s="1"/>
  <c r="D17" i="5"/>
  <c r="M189" i="4"/>
  <c r="F56" i="4" s="1"/>
  <c r="V191" i="4"/>
  <c r="I57" i="4" s="1"/>
  <c r="L189" i="4"/>
  <c r="E56" i="4" s="1"/>
  <c r="I189" i="4"/>
  <c r="G56" i="4" s="1"/>
  <c r="S189" i="4"/>
  <c r="H56" i="4" s="1"/>
  <c r="I102" i="3"/>
  <c r="G56" i="3" s="1"/>
  <c r="S102" i="3"/>
  <c r="H56" i="3" s="1"/>
  <c r="S135" i="3"/>
  <c r="H61" i="3" s="1"/>
  <c r="I142" i="3"/>
  <c r="G64" i="3" s="1"/>
  <c r="S142" i="3"/>
  <c r="H64" i="3" s="1"/>
  <c r="V102" i="3"/>
  <c r="I56" i="3" s="1"/>
  <c r="M135" i="3"/>
  <c r="F61" i="3" s="1"/>
  <c r="D15" i="3" s="1"/>
  <c r="F64" i="3"/>
  <c r="L102" i="3"/>
  <c r="E56" i="3" s="1"/>
  <c r="L142" i="3"/>
  <c r="E64" i="3" s="1"/>
  <c r="M104" i="7" l="1"/>
  <c r="F57" i="7" s="1"/>
  <c r="D17" i="7" s="1"/>
  <c r="S80" i="6"/>
  <c r="H59" i="6" s="1"/>
  <c r="V229" i="3"/>
  <c r="I74" i="3" s="1"/>
  <c r="M229" i="3"/>
  <c r="F74" i="3" s="1"/>
  <c r="D16" i="3" s="1"/>
  <c r="D16" i="2" s="1"/>
  <c r="L113" i="8"/>
  <c r="E57" i="8" s="1"/>
  <c r="C17" i="8" s="1"/>
  <c r="I133" i="9"/>
  <c r="G64" i="9" s="1"/>
  <c r="E16" i="9" s="1"/>
  <c r="I104" i="7"/>
  <c r="G57" i="7" s="1"/>
  <c r="E17" i="7" s="1"/>
  <c r="E23" i="7" s="1"/>
  <c r="M133" i="9"/>
  <c r="F64" i="9" s="1"/>
  <c r="D16" i="9" s="1"/>
  <c r="V80" i="10"/>
  <c r="I59" i="10" s="1"/>
  <c r="L79" i="10"/>
  <c r="E57" i="10" s="1"/>
  <c r="C15" i="10" s="1"/>
  <c r="L80" i="6"/>
  <c r="E59" i="6" s="1"/>
  <c r="M191" i="4"/>
  <c r="F57" i="4" s="1"/>
  <c r="D17" i="4" s="1"/>
  <c r="D15" i="2"/>
  <c r="I79" i="6"/>
  <c r="G57" i="6" s="1"/>
  <c r="E17" i="6" s="1"/>
  <c r="E22" i="6" s="1"/>
  <c r="M134" i="9"/>
  <c r="F66" i="9" s="1"/>
  <c r="S79" i="10"/>
  <c r="H57" i="10" s="1"/>
  <c r="S229" i="3"/>
  <c r="H74" i="3" s="1"/>
  <c r="I79" i="5"/>
  <c r="G57" i="5" s="1"/>
  <c r="E17" i="5" s="1"/>
  <c r="P21" i="5" s="1"/>
  <c r="S104" i="7"/>
  <c r="H57" i="7" s="1"/>
  <c r="L229" i="3"/>
  <c r="E74" i="3" s="1"/>
  <c r="C16" i="3" s="1"/>
  <c r="I135" i="3"/>
  <c r="G61" i="3" s="1"/>
  <c r="E15" i="3" s="1"/>
  <c r="L133" i="9"/>
  <c r="E64" i="9" s="1"/>
  <c r="C16" i="9" s="1"/>
  <c r="V104" i="7"/>
  <c r="I57" i="7" s="1"/>
  <c r="V113" i="8"/>
  <c r="I57" i="8" s="1"/>
  <c r="S133" i="9"/>
  <c r="H64" i="9" s="1"/>
  <c r="V133" i="9"/>
  <c r="I64" i="9" s="1"/>
  <c r="I79" i="10"/>
  <c r="G57" i="10" s="1"/>
  <c r="E15" i="10" s="1"/>
  <c r="P22" i="10" s="1"/>
  <c r="S80" i="10"/>
  <c r="H59" i="10" s="1"/>
  <c r="L106" i="9"/>
  <c r="E58" i="9" s="1"/>
  <c r="C15" i="9" s="1"/>
  <c r="I106" i="9"/>
  <c r="G58" i="9" s="1"/>
  <c r="E15" i="9" s="1"/>
  <c r="E22" i="9" s="1"/>
  <c r="S106" i="9"/>
  <c r="H58" i="9" s="1"/>
  <c r="V106" i="9"/>
  <c r="M113" i="8"/>
  <c r="V114" i="8"/>
  <c r="I59" i="8" s="1"/>
  <c r="S113" i="8"/>
  <c r="H57" i="8" s="1"/>
  <c r="I113" i="8"/>
  <c r="S105" i="7"/>
  <c r="H59" i="7" s="1"/>
  <c r="M105" i="7"/>
  <c r="F59" i="7" s="1"/>
  <c r="L104" i="7"/>
  <c r="E57" i="7" s="1"/>
  <c r="C17" i="7" s="1"/>
  <c r="I105" i="7"/>
  <c r="P22" i="7"/>
  <c r="V80" i="6"/>
  <c r="I59" i="6" s="1"/>
  <c r="I80" i="6"/>
  <c r="E21" i="6"/>
  <c r="E23" i="6"/>
  <c r="P21" i="6"/>
  <c r="I80" i="5"/>
  <c r="L79" i="5"/>
  <c r="S80" i="5"/>
  <c r="H59" i="5" s="1"/>
  <c r="P23" i="5"/>
  <c r="E22" i="5"/>
  <c r="E23" i="5"/>
  <c r="V80" i="5"/>
  <c r="I59" i="5" s="1"/>
  <c r="L191" i="4"/>
  <c r="V192" i="4"/>
  <c r="I59" i="4" s="1"/>
  <c r="S191" i="4"/>
  <c r="H57" i="4" s="1"/>
  <c r="I191" i="4"/>
  <c r="M230" i="3"/>
  <c r="F76" i="3" s="1"/>
  <c r="V135" i="3"/>
  <c r="S230" i="3"/>
  <c r="H76" i="3" s="1"/>
  <c r="I229" i="3"/>
  <c r="G74" i="3" s="1"/>
  <c r="E16" i="3" s="1"/>
  <c r="L135" i="3"/>
  <c r="E61" i="3" s="1"/>
  <c r="C15" i="3" s="1"/>
  <c r="E23" i="10" l="1"/>
  <c r="E16" i="2"/>
  <c r="P22" i="9"/>
  <c r="P21" i="9"/>
  <c r="E21" i="9"/>
  <c r="E15" i="2"/>
  <c r="C15" i="2"/>
  <c r="E20" i="9"/>
  <c r="P23" i="9"/>
  <c r="L114" i="8"/>
  <c r="E59" i="8" s="1"/>
  <c r="E22" i="7"/>
  <c r="P23" i="7"/>
  <c r="P21" i="7"/>
  <c r="E21" i="7"/>
  <c r="P25" i="7" s="1"/>
  <c r="C11" i="1" s="1"/>
  <c r="E20" i="6"/>
  <c r="M192" i="4"/>
  <c r="F59" i="4" s="1"/>
  <c r="E20" i="7"/>
  <c r="V105" i="7"/>
  <c r="I59" i="7" s="1"/>
  <c r="E23" i="9"/>
  <c r="L80" i="10"/>
  <c r="E59" i="10" s="1"/>
  <c r="P22" i="6"/>
  <c r="I134" i="9"/>
  <c r="G66" i="9" s="1"/>
  <c r="G59" i="6"/>
  <c r="B10" i="1"/>
  <c r="E20" i="3"/>
  <c r="G59" i="7"/>
  <c r="B11" i="1"/>
  <c r="E21" i="10"/>
  <c r="L134" i="9"/>
  <c r="E66" i="9" s="1"/>
  <c r="E23" i="3"/>
  <c r="E22" i="3"/>
  <c r="L105" i="7"/>
  <c r="E59" i="7" s="1"/>
  <c r="P23" i="3"/>
  <c r="S134" i="9"/>
  <c r="H66" i="9" s="1"/>
  <c r="C16" i="2"/>
  <c r="G59" i="5"/>
  <c r="B9" i="1"/>
  <c r="P21" i="3"/>
  <c r="E21" i="3"/>
  <c r="P25" i="3" s="1"/>
  <c r="P22" i="3"/>
  <c r="P23" i="6"/>
  <c r="P22" i="5"/>
  <c r="E21" i="5"/>
  <c r="E20" i="5"/>
  <c r="E22" i="10"/>
  <c r="P21" i="10"/>
  <c r="P23" i="10"/>
  <c r="E20" i="10"/>
  <c r="I80" i="10"/>
  <c r="I58" i="9"/>
  <c r="V134" i="9"/>
  <c r="I66" i="9" s="1"/>
  <c r="P25" i="9"/>
  <c r="F57" i="8"/>
  <c r="D17" i="8" s="1"/>
  <c r="D17" i="2" s="1"/>
  <c r="M114" i="8"/>
  <c r="F59" i="8" s="1"/>
  <c r="S114" i="8"/>
  <c r="H59" i="8" s="1"/>
  <c r="G57" i="8"/>
  <c r="E17" i="8" s="1"/>
  <c r="I114" i="8"/>
  <c r="E57" i="5"/>
  <c r="C17" i="5" s="1"/>
  <c r="L80" i="5"/>
  <c r="E59" i="5" s="1"/>
  <c r="G57" i="4"/>
  <c r="E17" i="4" s="1"/>
  <c r="I192" i="4"/>
  <c r="E57" i="4"/>
  <c r="C17" i="4" s="1"/>
  <c r="L192" i="4"/>
  <c r="E59" i="4" s="1"/>
  <c r="S192" i="4"/>
  <c r="H59" i="4" s="1"/>
  <c r="I61" i="3"/>
  <c r="V230" i="3"/>
  <c r="I76" i="3" s="1"/>
  <c r="L230" i="3"/>
  <c r="E76" i="3" s="1"/>
  <c r="I230" i="3"/>
  <c r="B13" i="1" l="1"/>
  <c r="P25" i="6"/>
  <c r="P25" i="5"/>
  <c r="P27" i="6"/>
  <c r="C10" i="1"/>
  <c r="P25" i="10"/>
  <c r="P27" i="5"/>
  <c r="C9" i="1"/>
  <c r="G9" i="1" s="1"/>
  <c r="G11" i="1"/>
  <c r="P27" i="3"/>
  <c r="C7" i="1"/>
  <c r="E17" i="2"/>
  <c r="E20" i="2" s="1"/>
  <c r="G59" i="4"/>
  <c r="B8" i="1"/>
  <c r="P27" i="7"/>
  <c r="G10" i="1"/>
  <c r="G76" i="3"/>
  <c r="B7" i="1"/>
  <c r="P27" i="9"/>
  <c r="C13" i="1"/>
  <c r="G13" i="1" s="1"/>
  <c r="C17" i="2"/>
  <c r="G59" i="8"/>
  <c r="B12" i="1"/>
  <c r="G59" i="10"/>
  <c r="B14" i="1"/>
  <c r="E21" i="8"/>
  <c r="E23" i="8"/>
  <c r="P21" i="8"/>
  <c r="P23" i="8"/>
  <c r="P22" i="8"/>
  <c r="I23" i="2" s="1"/>
  <c r="E20" i="8"/>
  <c r="E22" i="8"/>
  <c r="E22" i="4"/>
  <c r="E23" i="2" s="1"/>
  <c r="P22" i="4"/>
  <c r="E20" i="4"/>
  <c r="P23" i="4"/>
  <c r="E21" i="4"/>
  <c r="E22" i="2" s="1"/>
  <c r="P21" i="4"/>
  <c r="I22" i="2" s="1"/>
  <c r="E23" i="4"/>
  <c r="E24" i="2" s="1"/>
  <c r="I24" i="2" l="1"/>
  <c r="I25" i="2"/>
  <c r="I27" i="2" s="1"/>
  <c r="H28" i="7"/>
  <c r="P28" i="7" s="1"/>
  <c r="P30" i="7" s="1"/>
  <c r="H28" i="3"/>
  <c r="P28" i="3" s="1"/>
  <c r="P30" i="3" s="1"/>
  <c r="H28" i="9"/>
  <c r="P28" i="9" s="1"/>
  <c r="P30" i="9" s="1"/>
  <c r="G7" i="1"/>
  <c r="B15" i="1"/>
  <c r="H28" i="5"/>
  <c r="P28" i="5" s="1"/>
  <c r="P30" i="5" s="1"/>
  <c r="P27" i="10"/>
  <c r="C14" i="1"/>
  <c r="G14" i="1" s="1"/>
  <c r="H28" i="6"/>
  <c r="P28" i="6" s="1"/>
  <c r="P30" i="6" s="1"/>
  <c r="P25" i="8"/>
  <c r="P25" i="4"/>
  <c r="P27" i="8" l="1"/>
  <c r="C12" i="1"/>
  <c r="G12" i="1" s="1"/>
  <c r="P27" i="4"/>
  <c r="C8" i="1"/>
  <c r="H28" i="10"/>
  <c r="P28" i="10" s="1"/>
  <c r="P30" i="10" s="1"/>
  <c r="G8" i="1" l="1"/>
  <c r="G15" i="1" s="1"/>
  <c r="C15" i="1"/>
  <c r="H28" i="4"/>
  <c r="P28" i="4" s="1"/>
  <c r="P30" i="4" s="1"/>
  <c r="H28" i="8"/>
  <c r="P28" i="8" s="1"/>
  <c r="P30" i="8" s="1"/>
  <c r="B16" i="1" l="1"/>
  <c r="B17" i="1" s="1"/>
  <c r="G17" i="1" l="1"/>
  <c r="H29" i="2"/>
  <c r="I29" i="2" s="1"/>
  <c r="G16" i="1"/>
  <c r="G18" i="1" s="1"/>
  <c r="H28" i="2"/>
  <c r="I28" i="2" s="1"/>
  <c r="I30" i="2" l="1"/>
</calcChain>
</file>

<file path=xl/sharedStrings.xml><?xml version="1.0" encoding="utf-8"?>
<sst xmlns="http://schemas.openxmlformats.org/spreadsheetml/2006/main" count="1806" uniqueCount="748">
  <si>
    <t>Rekapitulácia rozpočtu</t>
  </si>
  <si>
    <t>Stavba ŠPORTOVÉ CENTRUM MARIÁNA TROLIGU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</si>
  <si>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</si>
  <si>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</si>
  <si>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</si>
  <si>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</si>
  <si>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</si>
  <si>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</si>
  <si>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</si>
  <si>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</si>
  <si>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Ostatné náklady stavby</t>
  </si>
  <si>
    <t>Cena</t>
  </si>
  <si>
    <t>Architektúra</t>
  </si>
  <si>
    <t>Elektroinštalácia</t>
  </si>
  <si>
    <t>Vzduchotechnika</t>
  </si>
  <si>
    <t>Technológia chladenia</t>
  </si>
  <si>
    <t>Chladiace rozvody ľadovej plochy</t>
  </si>
  <si>
    <t>Ohrev podložia ľadovej plochy</t>
  </si>
  <si>
    <t>Betónová doska ľadová plocha</t>
  </si>
  <si>
    <t>Travník futbalová časť</t>
  </si>
  <si>
    <t>Krycí list rozpočtu</t>
  </si>
  <si>
    <t>Objekt Architektúra</t>
  </si>
  <si>
    <t xml:space="preserve">Miesto:  </t>
  </si>
  <si>
    <t xml:space="preserve">Ks: 1265 Budovy na šport                                                                                </t>
  </si>
  <si>
    <t>Zákazka: 461/25</t>
  </si>
  <si>
    <t xml:space="preserve">Spracoval: </t>
  </si>
  <si>
    <t xml:space="preserve">Dňa </t>
  </si>
  <si>
    <t>5. 3. 2025</t>
  </si>
  <si>
    <t>Odberateľ: TEMS s.r.o.</t>
  </si>
  <si>
    <t>Projektant: ARCHKOMPLET s.r.o.</t>
  </si>
  <si>
    <t>Dodávateľ: Výber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</si>
  <si>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</si>
  <si>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</si>
  <si>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</si>
  <si>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</si>
  <si>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</si>
  <si>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</si>
  <si>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</si>
  <si>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</si>
  <si>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</si>
  <si>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</si>
  <si>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</si>
  <si>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</si>
  <si>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</si>
  <si>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23% z </t>
  </si>
  <si>
    <t xml:space="preserve">DPH 0% z </t>
  </si>
  <si>
    <t>Spolu v EUR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</si>
  <si>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</si>
  <si>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</si>
  <si>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</si>
  <si>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</si>
  <si>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</si>
  <si>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</si>
  <si>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</si>
  <si>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</si>
  <si>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</si>
  <si>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</si>
  <si>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</si>
  <si>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</si>
  <si>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</si>
  <si>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</si>
  <si>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Sutina (T)</t>
  </si>
  <si>
    <t>Dátum: 5. 3. 2025</t>
  </si>
  <si>
    <t>Prehľad rozpočtových nákladov</t>
  </si>
  <si>
    <t>Práce HSV</t>
  </si>
  <si>
    <t xml:space="preserve">   ZVISLÉ KONŠTRUKCIE</t>
  </si>
  <si>
    <t xml:space="preserve">   VODOROVNÉ KONŠTRUKCIE</t>
  </si>
  <si>
    <t xml:space="preserve">   POVRCHOVÉ ÚPRAVY</t>
  </si>
  <si>
    <t xml:space="preserve">   OSTATNÉ KONŠTRUKCIE A PRÁCE</t>
  </si>
  <si>
    <t xml:space="preserve">   PRESUNY HMÔT</t>
  </si>
  <si>
    <t>Práce PSV</t>
  </si>
  <si>
    <t xml:space="preserve">   IZOLÁCIE PROTI VODE A VLHKOSTI</t>
  </si>
  <si>
    <t xml:space="preserve">   KONŠTRUKCIE TESÁRSKE</t>
  </si>
  <si>
    <t xml:space="preserve">   DREVOSTAVBY</t>
  </si>
  <si>
    <t xml:space="preserve">   KONŠTRUKCIE STOLÁRSKE</t>
  </si>
  <si>
    <t xml:space="preserve">   KOVOVÉ DOPLNKOVÉ KONŠTRUKCIE</t>
  </si>
  <si>
    <t xml:space="preserve">   PODLAHY A DLAŽBY KERAMICKÉ</t>
  </si>
  <si>
    <t xml:space="preserve">   PODLAHY POVLAKOVÉ</t>
  </si>
  <si>
    <t xml:space="preserve">   OBKLADY KERAMICKÉ</t>
  </si>
  <si>
    <t xml:space="preserve">   NÁTERY</t>
  </si>
  <si>
    <t xml:space="preserve">   MAĽBY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</si>
  <si>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</si>
  <si>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</si>
  <si>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</si>
  <si>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</si>
  <si>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</si>
  <si>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</si>
  <si>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</si>
  <si>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</si>
  <si>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</si>
  <si>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</si>
  <si>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</si>
  <si>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Sutina</t>
  </si>
  <si>
    <t xml:space="preserve">Ks: </t>
  </si>
  <si>
    <t xml:space="preserve">1265 Budovy na šport                                                                                </t>
  </si>
  <si>
    <t xml:space="preserve">Dátum: </t>
  </si>
  <si>
    <t>Zákazka ŠPORTOVÉ CENTRUM MARIÁNA TROLIGU</t>
  </si>
  <si>
    <t>ZVISLÉ KONŠTRUKCIE</t>
  </si>
  <si>
    <t>340239225</t>
  </si>
  <si>
    <t>Porotherm Zamurovanie otvoru plochy do 4 m2 v priečke alebo stene P+D hrúbky do 300 mm</t>
  </si>
  <si>
    <t>m2</t>
  </si>
  <si>
    <t>311234569</t>
  </si>
  <si>
    <t>Porotherm Murivo vnútorných nosných stien z brúsených tehál pálených 25 Profi 375x250x249 mm P12 na maltu Profi</t>
  </si>
  <si>
    <t>342243162</t>
  </si>
  <si>
    <t>Porotherm Deliace priečky z tehál pálených brúsených 8 Profi 500x80x249 mm P8 na maltu Profi</t>
  </si>
  <si>
    <t>342242035</t>
  </si>
  <si>
    <t>Porotherm Deliace priečky z tehál brúsených pálených 14 Profi 500 x 140 x 249 mm P8 na maltu Profi</t>
  </si>
  <si>
    <t>34294811010</t>
  </si>
  <si>
    <t>Ukotvenie priečok k murovanej konštrukcii vložením spojky do malty ložnej škáry vrátane spojovacieho materiálu</t>
  </si>
  <si>
    <t>m</t>
  </si>
  <si>
    <t>317321411</t>
  </si>
  <si>
    <t>Železobetónové preklady bez výstuže trieda C25/30</t>
  </si>
  <si>
    <t>m3</t>
  </si>
  <si>
    <t>317351107</t>
  </si>
  <si>
    <t>Debnenie prekladov s podpernou konštrukciou do 4m, zhotovenie</t>
  </si>
  <si>
    <t>317351108</t>
  </si>
  <si>
    <t>Debnenie prekladov s podpernou konštrukciou do 4m, odstránenie</t>
  </si>
  <si>
    <t>317361821</t>
  </si>
  <si>
    <t>Výstuž prekladov, ríms z ocele triedy 10 505 /B500A/</t>
  </si>
  <si>
    <t>t</t>
  </si>
  <si>
    <t>VODOROVNÉ KONŠTRUKCIE</t>
  </si>
  <si>
    <t>417321515</t>
  </si>
  <si>
    <t>Betón železový stužujúcich pásov a vencov triedy C25/30</t>
  </si>
  <si>
    <t>417351115</t>
  </si>
  <si>
    <t>Debnenie stužujúcich pásov a vencov - zhotovenie</t>
  </si>
  <si>
    <t>417351116</t>
  </si>
  <si>
    <t>Debnenie stužujúcich pásov a vencov - odstránenie</t>
  </si>
  <si>
    <t>417361821</t>
  </si>
  <si>
    <t>Výstuž stužujúcich pásov a vencov z ocele triedy 10 505 /B500A/</t>
  </si>
  <si>
    <t>413941123</t>
  </si>
  <si>
    <t>Osadenie oceľových valcovaných nosníkov v stropoch I, U, L čísla 14 až 22 alebo výšky do 220 mm</t>
  </si>
  <si>
    <t>1348261000</t>
  </si>
  <si>
    <t>Tyč oceľová s prierezom HEB valcovaný za tepla, EN 10365 // HEB 180</t>
  </si>
  <si>
    <t>POVRCHOVÉ ÚPRAVY</t>
  </si>
  <si>
    <t>642944121</t>
  </si>
  <si>
    <t>Osadenie dverných oceľových zárubní dodatočne s plochou do 2,5 m2</t>
  </si>
  <si>
    <t>kus</t>
  </si>
  <si>
    <t>553011011004</t>
  </si>
  <si>
    <t>Dvojdielne pre dodatočnú montáž SAP 890 šírka 300 - 1100 mm, výška 500 - 1970 mm</t>
  </si>
  <si>
    <t>642944221</t>
  </si>
  <si>
    <t>Osadenie dverných oceľových zárubní dodatočne s plochou nad 2,5 m2</t>
  </si>
  <si>
    <t>553011020601</t>
  </si>
  <si>
    <t>Dvojdielne pre dodatočnú montáž SAP 890 šírka 300 - 1100 mm, výška 500 - 1970 mm, dvojkrídlové prevedenie</t>
  </si>
  <si>
    <t>61240215610</t>
  </si>
  <si>
    <t>Egalizačný náter stien, vrátane penetrácie</t>
  </si>
  <si>
    <t>625991162</t>
  </si>
  <si>
    <t>Kontaktný zatepľovací  systém Baumit Star s minerálnou izolačnou doskou bez povrchovej úpravy hrúbky 160 mm</t>
  </si>
  <si>
    <t>622464224</t>
  </si>
  <si>
    <t>Baumit Vonkajšia tenkovrstvová silikátová omietka SilikatTop stien v ryhovanej štruktúre v hrúbke zrna 2 mm</t>
  </si>
  <si>
    <t>OSTATNÉ KONŠTRUKCIE A PRÁCE</t>
  </si>
  <si>
    <t>973031824</t>
  </si>
  <si>
    <t>Vysekanie káps v murive z tehál pre zaviazanie hrúbky do 300 mm</t>
  </si>
  <si>
    <t>961 007</t>
  </si>
  <si>
    <t>Búracie práce, vrátane premiestnenia sutiny</t>
  </si>
  <si>
    <t>hod</t>
  </si>
  <si>
    <t>979081111</t>
  </si>
  <si>
    <t>Odvoz sutiny a vybúraných hmôt na skládku do 1 km</t>
  </si>
  <si>
    <t>979081121</t>
  </si>
  <si>
    <t>Odvoz sutiny a vybúraných hmôt na skládku za každý ďalší 1 km</t>
  </si>
  <si>
    <t>979089002</t>
  </si>
  <si>
    <t>Poplatok za skládku odpadov zo stavieb a demolácií - betón, tehly, obkladačky, dlaždice, keramika kategórie "O" - ostatné 17 01 ..</t>
  </si>
  <si>
    <t>PRESUNY HMÔT</t>
  </si>
  <si>
    <t>999281111</t>
  </si>
  <si>
    <t>Presun hmôt pre opravy a údržbu v objektoch do výšky 25 m</t>
  </si>
  <si>
    <t>IZOLÁCIE PROTI VODE A VLHKOSTI</t>
  </si>
  <si>
    <t>711211501</t>
  </si>
  <si>
    <t>Jednozlož. hydroizolačná hmota CEMIX, kúpeľňová hydroizolácia dvojnásobná, ozn. I03 vodorová</t>
  </si>
  <si>
    <t>711212501</t>
  </si>
  <si>
    <t>Jednozlož. hydroizolačná hmota CEMIX, kúpeľňová hydroizolácia dvojnásobna, ozn. I03 zvislá</t>
  </si>
  <si>
    <t>998711202</t>
  </si>
  <si>
    <t>Presun hmôt pre izolácie proti vode v objektoch výšky do 12 m</t>
  </si>
  <si>
    <t>%</t>
  </si>
  <si>
    <t>KONŠTRUKCIE TESÁRSKE</t>
  </si>
  <si>
    <t>762810027</t>
  </si>
  <si>
    <t>Záklop stropov z OSB dosiek skrutkovaných na trámy na pero a drážku o hrúbke dosky 25 mm</t>
  </si>
  <si>
    <t>998762202</t>
  </si>
  <si>
    <t>Presun hmôt pre konštrukcie tesárske v objektoch výšky do 12 m</t>
  </si>
  <si>
    <t>DREVOSTAVBY</t>
  </si>
  <si>
    <t>763112114</t>
  </si>
  <si>
    <t>KNAUF Priečka s jednoduchou konštrukciou zo stojok W112 hrúbky 150 mm s izoláciou, dvojvrstvovo opláštená sadrokartónovou doskou GKB 2x 12,5 mm</t>
  </si>
  <si>
    <t>763132110</t>
  </si>
  <si>
    <t>KNAUF Sadrokartónový strop na kovovej spodnej konštrukcii D112 bez tepelnej izolácie a zavesenou doskou GKB 12,5 mm</t>
  </si>
  <si>
    <t>763132310</t>
  </si>
  <si>
    <t>KNAUF Sadrokartónový strop na kovovej spodnej konštrukcii D112 bez tepelnej izolácie a zavesenou doskou GKBI 12,5 mm</t>
  </si>
  <si>
    <t>998763403</t>
  </si>
  <si>
    <t>Stavebná impregnovaná sadrokartónová doska HRAK GREEN GKBI (H2), hrúbka 15 mm, šírka 1250 mm x dĺžka 2000 mm</t>
  </si>
  <si>
    <t>KONŠTRUKCIE STOLÁRSKE</t>
  </si>
  <si>
    <t>766661112</t>
  </si>
  <si>
    <t>Montáž dverového krídla kompletiz.otváravého do oceľovej alebo fošňovej zárubne, jednokrídlové</t>
  </si>
  <si>
    <t>6117103113</t>
  </si>
  <si>
    <t>Dvere vnútorné vodovzdorné šírka 600 - 1250 mm, vška 1970mm</t>
  </si>
  <si>
    <t>611166020102</t>
  </si>
  <si>
    <t>Dvere laminované plné jednokrídlové šírka 60 - 90 cm DTD</t>
  </si>
  <si>
    <t xml:space="preserve">kus </t>
  </si>
  <si>
    <t>766661412</t>
  </si>
  <si>
    <t>Montáž dverového krídla kompletiz.otváravého protipožiar., jednokrídlové,</t>
  </si>
  <si>
    <t>611166020105</t>
  </si>
  <si>
    <t>Dvere laminované plné jednokrídlové šírka 100 cm PO</t>
  </si>
  <si>
    <t>766661432</t>
  </si>
  <si>
    <t>Montáž dverového krídla kompletiz.otváravého protipožiarneho, dvojkrídlové 1450x1970 mm</t>
  </si>
  <si>
    <t>611166021303</t>
  </si>
  <si>
    <t>Dvere laminované plné dvojkrídlové šírka 125 - 145 cm PO</t>
  </si>
  <si>
    <t>766821016</t>
  </si>
  <si>
    <t xml:space="preserve">Montáž posuvných dverí </t>
  </si>
  <si>
    <t>611166020104</t>
  </si>
  <si>
    <t>Dvere laminované plné jednokrídlové šírka 100 cm DTD</t>
  </si>
  <si>
    <t>611166150101</t>
  </si>
  <si>
    <t xml:space="preserve">Príplatok za posuvný komplet pre jednokrídlové dvere na stenu </t>
  </si>
  <si>
    <t>611166150201</t>
  </si>
  <si>
    <t xml:space="preserve">Príplatok za úpravu dverí pre jednokrídlové dvere do púzdra </t>
  </si>
  <si>
    <t>611166150202</t>
  </si>
  <si>
    <t xml:space="preserve">Príplatok za úprvu zárubne pre jednokrídlové dvere do púzdra </t>
  </si>
  <si>
    <t>611166140101</t>
  </si>
  <si>
    <t>Kovanie dverí</t>
  </si>
  <si>
    <t>611166141003</t>
  </si>
  <si>
    <t xml:space="preserve">Samozatvárač (PO) </t>
  </si>
  <si>
    <t>766702131</t>
  </si>
  <si>
    <t>Montáž obložkovej zárubne pre jednokrídlové dvere pri hrúbke steny 8 až 17 cm</t>
  </si>
  <si>
    <t>611166100301</t>
  </si>
  <si>
    <t xml:space="preserve">Obložkové zárubne pre dvere jednokrídlové, výška 1970 mm šírka 60 - 90 cm laminované </t>
  </si>
  <si>
    <t>766651102</t>
  </si>
  <si>
    <t>Montáž puzdra posuvných dverí do murovanej priečky s jedným zasúvacim puzdrom pre jedno krídlo, šírka priechodu od 800 do 1200 mm</t>
  </si>
  <si>
    <t>5533401530</t>
  </si>
  <si>
    <t>JAP Stavebné púzdro pre posuvné dvere Štandard, čistý priechod 900 mm, kód S700-090</t>
  </si>
  <si>
    <t>998766202</t>
  </si>
  <si>
    <t>Presun hmot pre konštrukcie stolárske v objektoch výšky nad 6 do 12 m</t>
  </si>
  <si>
    <t>KOVOVÉ DOPLNKOVÉ KONŠTRUKCIE</t>
  </si>
  <si>
    <t>767397103</t>
  </si>
  <si>
    <t>Montáž strešných sendvičových panelov s viditeľným spojom na OK, hrúbky nad 120 mm</t>
  </si>
  <si>
    <t>5535865660</t>
  </si>
  <si>
    <t>Sendvičový PIR panel strešný oceľový plášť š.1000 mm, hr. panela 160 mm</t>
  </si>
  <si>
    <t>767411103</t>
  </si>
  <si>
    <t xml:space="preserve">Montáž opláštenia stenovými sendvičovými panelmi s viditeľným spojom hrúbky nad 150 mm na oceľovú konštrukciu </t>
  </si>
  <si>
    <t>5535865610</t>
  </si>
  <si>
    <t>Sendvičový PIR panel stenový oceľový plášť š.1100 mm, hr. panela 200 mm</t>
  </si>
  <si>
    <t>5535866053</t>
  </si>
  <si>
    <t>Spojovacie a tesniace prostriedky pre vnútorné sendvičové panely</t>
  </si>
  <si>
    <t>7670000007.S</t>
  </si>
  <si>
    <t>Dodávka a montáž oceľovej konštrukcie haly</t>
  </si>
  <si>
    <t>kg</t>
  </si>
  <si>
    <t>7670000ZV02</t>
  </si>
  <si>
    <t>Dodávka a montáž oceľovej oceľového schodiska m.č. 1.01</t>
  </si>
  <si>
    <t>ks</t>
  </si>
  <si>
    <t>7670000ZV03</t>
  </si>
  <si>
    <t>Dodávka a montáž oceľovej oceľového schodiska pri m.č. 1.13</t>
  </si>
  <si>
    <t>767163012</t>
  </si>
  <si>
    <t>Montáž zábradlia, kotvenie zboku</t>
  </si>
  <si>
    <t>5534667155</t>
  </si>
  <si>
    <t>Zábradlie na schodisko a balkóny</t>
  </si>
  <si>
    <t>767631510</t>
  </si>
  <si>
    <t>Montáž okien a presklennýchstien plastových, hliníkových</t>
  </si>
  <si>
    <t>283008070414</t>
  </si>
  <si>
    <t>Fleeceband tesniaci okenný pás 80 mm x 1 mm x 30 m</t>
  </si>
  <si>
    <t>M</t>
  </si>
  <si>
    <t>611/O001</t>
  </si>
  <si>
    <t>Dodávka plastových okien</t>
  </si>
  <si>
    <t>611/O002</t>
  </si>
  <si>
    <t>Dodávka hliníkových protipožiarných okien</t>
  </si>
  <si>
    <t xml:space="preserve"> ks</t>
  </si>
  <si>
    <t>767641510</t>
  </si>
  <si>
    <t>Montáž plastových dverí</t>
  </si>
  <si>
    <t>611/O110</t>
  </si>
  <si>
    <t>Dodávka plastových dverí</t>
  </si>
  <si>
    <t>998767202</t>
  </si>
  <si>
    <t>Presun hmôt pre kovové stavebné doplnkové konštrukcie v objektoch výšky nad 6 do 12 m</t>
  </si>
  <si>
    <t>PODLAHY A DLAŽBY KERAMICKÉ</t>
  </si>
  <si>
    <t>771576034</t>
  </si>
  <si>
    <t>Montáž podlahy z keramických dlaždíc bez povrchovej úpravy alebo glazúrovaných hladkých 30 x 30 cm v obmedzenom priestore do flexibilného tmelu</t>
  </si>
  <si>
    <t>771411014</t>
  </si>
  <si>
    <t>Montáž soklíkovv 10cm</t>
  </si>
  <si>
    <t>5976398000</t>
  </si>
  <si>
    <t>Dlaždice keramické 300x300</t>
  </si>
  <si>
    <t>998771202</t>
  </si>
  <si>
    <t>Presun hmôt pre podlahy z dlaždíc v objektoch výšky nad 6 do 12 m</t>
  </si>
  <si>
    <t>PODLAHY POVLAKOVÉ</t>
  </si>
  <si>
    <t>7765411006</t>
  </si>
  <si>
    <t>M+D PVC Marmoleum , vrátane soklíkov</t>
  </si>
  <si>
    <t xml:space="preserve">M2 </t>
  </si>
  <si>
    <t>7765411015</t>
  </si>
  <si>
    <t>M+D PVC Gumenná podlahovina BOWLIES hr. 6 mm ,  vrátane soklíkov FORBO</t>
  </si>
  <si>
    <t>998776202</t>
  </si>
  <si>
    <t>Presun hmôt pre podlahy povlakové v objektoch výšky nad 6 do 12 m</t>
  </si>
  <si>
    <t>OBKLADY KERAMICKÉ</t>
  </si>
  <si>
    <t>78144521211</t>
  </si>
  <si>
    <t>Montáž obkladov vnútorných stien z keramických obkladačiek 20 x 25 cm do flexibilného tmelu</t>
  </si>
  <si>
    <t>597182070101</t>
  </si>
  <si>
    <t>Keramické obkladačky 20 x 25 cm</t>
  </si>
  <si>
    <t>781491001</t>
  </si>
  <si>
    <t>Montáž plastových rohových profilov pre obklad stien do malty</t>
  </si>
  <si>
    <t>283022010301</t>
  </si>
  <si>
    <t>Ukončovací profil PVC</t>
  </si>
  <si>
    <t>998781202</t>
  </si>
  <si>
    <t>Presun hmôt pre obklady keramické v objektoch výšky nad 6 do 12 m</t>
  </si>
  <si>
    <t>NÁTERY</t>
  </si>
  <si>
    <t>783180002</t>
  </si>
  <si>
    <t>Náter oceľovej konštrukcie protipožiarny napeňovací vodou riediteľný s požiarnou odolnosťou PYROSTOP hrúbky 200 µm</t>
  </si>
  <si>
    <t>MAĽBY</t>
  </si>
  <si>
    <t>784410151</t>
  </si>
  <si>
    <t>Penetrovanie jednonásobné jemnozrnného podkladu do 3,8 m</t>
  </si>
  <si>
    <t>784152371</t>
  </si>
  <si>
    <t>Maľba z maliarskych zmesí (typ Farmal, Primalex)dvojnásobná strojne nanášaná na jemnozrnný podklad v miestnosti výšky do 3,8 m</t>
  </si>
  <si>
    <t>Objekt Elektroinštalácia</t>
  </si>
  <si>
    <t>Montážne práce</t>
  </si>
  <si>
    <t xml:space="preserve">   M-21 ELEKTROMONTÁŽE</t>
  </si>
  <si>
    <t>M-21 ELEKTROMONTÁŽE</t>
  </si>
  <si>
    <t>210193061</t>
  </si>
  <si>
    <t>Montáž rozvádzača HR-NN</t>
  </si>
  <si>
    <t>341111010</t>
  </si>
  <si>
    <t>Rozvádzač HR-NN podľa PD 2000x1000x400mm</t>
  </si>
  <si>
    <t>21019307111</t>
  </si>
  <si>
    <t>Montáž rozvádzača RBA AD</t>
  </si>
  <si>
    <t>341111011</t>
  </si>
  <si>
    <t>Dvojdielny závesný 19 rozvádzač RBA AD hĺbka 615 mm</t>
  </si>
  <si>
    <t>220512054</t>
  </si>
  <si>
    <t xml:space="preserve">Montáž ventilacnej jednotky strešnej, alebo podlahovej, 4x ventilátor   </t>
  </si>
  <si>
    <t>341111012</t>
  </si>
  <si>
    <t>Ventilačná jednotka strešná resp. podlahová, 60W, (4x ventilátor) s termostatom</t>
  </si>
  <si>
    <t>220512067</t>
  </si>
  <si>
    <t xml:space="preserve">Montáž vyväzovacieho háčika   </t>
  </si>
  <si>
    <t>341111013</t>
  </si>
  <si>
    <t>Vyväzovací háčik</t>
  </si>
  <si>
    <t>220512060</t>
  </si>
  <si>
    <t xml:space="preserve">Montáž držiaka patch káblov, držiak kovový   </t>
  </si>
  <si>
    <t>341111014</t>
  </si>
  <si>
    <t>19” držiak patch káblov kovový, 1U</t>
  </si>
  <si>
    <t>220512046</t>
  </si>
  <si>
    <t>Montáž rozvodného panelu</t>
  </si>
  <si>
    <t>341111015</t>
  </si>
  <si>
    <t xml:space="preserve">rozvodný panel 19, 6 x 230V </t>
  </si>
  <si>
    <t>210111011</t>
  </si>
  <si>
    <t>Domová zásuvka polozapustená alebo zapustená vrátane zapojenia 10/16 A 250 V 2P + Z</t>
  </si>
  <si>
    <t>341111016</t>
  </si>
  <si>
    <t>Zásuvka 230V/16A</t>
  </si>
  <si>
    <t>220512103</t>
  </si>
  <si>
    <t xml:space="preserve">Montáž patch panelu, 24x  </t>
  </si>
  <si>
    <t>341111017</t>
  </si>
  <si>
    <t>Patch panel výsuvný pre 24 x SC-SC, LC-LC napr. Duplex alebo E2000-E2000 adaptérov alebo technický rovnocenné riešenie, neosadený </t>
  </si>
  <si>
    <t>210201004</t>
  </si>
  <si>
    <t>Montáž svietidiel</t>
  </si>
  <si>
    <t>341111018</t>
  </si>
  <si>
    <t>A - svietidlo líniové prisadené LED 18W, 4000K, prachotes, IP65</t>
  </si>
  <si>
    <t>341111019</t>
  </si>
  <si>
    <t>B - svietidlo líniové prisadené LED 35W, 4000K, prachotes, IP65</t>
  </si>
  <si>
    <t>341111020</t>
  </si>
  <si>
    <t>C - svietidlo prisadené LED 14W, 4000K, biele, so senzorom, IP54</t>
  </si>
  <si>
    <t>341111021</t>
  </si>
  <si>
    <t>D - svietidlo reflektorové LED 30W, 4000K, čierne, IP65, so senzorom</t>
  </si>
  <si>
    <t>341111022</t>
  </si>
  <si>
    <t>E - svietidlo prisadené LED 120W, 4000K, IP65, IK10, 19 200lm, UGR19, anti - glaring, 30x90st.</t>
  </si>
  <si>
    <t>341111023</t>
  </si>
  <si>
    <t>F - svietidlo prisadené LED 150W, 4000K, IP65, IK10, 24 000lm, UGR19, anti - glaring, 80st.</t>
  </si>
  <si>
    <t>341111024</t>
  </si>
  <si>
    <t>Konzola na uchytenie svietidla</t>
  </si>
  <si>
    <t>210200111</t>
  </si>
  <si>
    <t>Núdzové svietidlá nástenne, stropné</t>
  </si>
  <si>
    <t>341111025</t>
  </si>
  <si>
    <t>NS - núdzové svietidlo s piktogramom 3W, svetelný tok 150lm, s autonómnym zdrojom na 3h, pozorovacia vzdialenosť 20m</t>
  </si>
  <si>
    <t>220731022</t>
  </si>
  <si>
    <t>Montáž kamery v kryte, na konzolu,priskrutkovanie,pripojenie,mechanické nastavenie</t>
  </si>
  <si>
    <t>341111026</t>
  </si>
  <si>
    <t>4 MP inteligentná hybridná kamera Colpus s technológiou, Maximálne rozlíšenie 2688 × 1520</t>
  </si>
  <si>
    <t>341111027</t>
  </si>
  <si>
    <t xml:space="preserve">Montážny box pre kopulové kamery napr.: DS-1280ZJ-DM8 </t>
  </si>
  <si>
    <t>220590321</t>
  </si>
  <si>
    <t>Montáž NVR zariadenia+hardisk+polica</t>
  </si>
  <si>
    <t>341111028</t>
  </si>
  <si>
    <t xml:space="preserve">NVR zariadenie 16 kanálové </t>
  </si>
  <si>
    <t>341111029</t>
  </si>
  <si>
    <t>Hardisk HDD 4TB WD Purple 3,5´´</t>
  </si>
  <si>
    <t>341111030</t>
  </si>
  <si>
    <t>Pevná polica napr.: RAPD600</t>
  </si>
  <si>
    <t>21080014611</t>
  </si>
  <si>
    <t>Kábel medený 3x1,5 mm2 450/750 V uložený pevne</t>
  </si>
  <si>
    <t>341111031</t>
  </si>
  <si>
    <t>kábel 1-CXKH-R-J 3x1,5</t>
  </si>
  <si>
    <t>21080015811</t>
  </si>
  <si>
    <t>Kábel medený 5x1,5 mm2 450/750 V uložený pevne</t>
  </si>
  <si>
    <t>341111032</t>
  </si>
  <si>
    <t>kábel 1-CXKH-R-J 5x1,5</t>
  </si>
  <si>
    <t>21080014711</t>
  </si>
  <si>
    <t>Kábel medený 3x2,5 mm2 450/750 V uložený pevne</t>
  </si>
  <si>
    <t>341111033</t>
  </si>
  <si>
    <t>kábel 1-CXKH-R-J 3x2,5</t>
  </si>
  <si>
    <t>21080015911</t>
  </si>
  <si>
    <t>Kábel medený 5x2,5 mm2 450/750 V uložený pevne</t>
  </si>
  <si>
    <t>341111034</t>
  </si>
  <si>
    <t>kábel 1-CXKH-R-J 5x2,5</t>
  </si>
  <si>
    <t>21080016011</t>
  </si>
  <si>
    <t>Kábel medený 5x4 mm2 450/750 V uložený pevne</t>
  </si>
  <si>
    <t>341111035</t>
  </si>
  <si>
    <t>kábel 1-CXKH-R-J 5x4</t>
  </si>
  <si>
    <t>21080016111</t>
  </si>
  <si>
    <t>Kábel medený 5x6 mm2 450/750 V uložený pevne</t>
  </si>
  <si>
    <t>341111036</t>
  </si>
  <si>
    <t>kábel 1-CXKH-R-J 5x6</t>
  </si>
  <si>
    <t>21080016211</t>
  </si>
  <si>
    <t>Kábel medený 5x10 mm2 450/750 V uložený pevne</t>
  </si>
  <si>
    <t>341111037</t>
  </si>
  <si>
    <t>kábel 1-CXKH-R-J 5x10</t>
  </si>
  <si>
    <t>21080016311</t>
  </si>
  <si>
    <t>Kábel medený 5x16 mm2 450/750 V uložený pevne</t>
  </si>
  <si>
    <t>341111038</t>
  </si>
  <si>
    <t>kábel 1-CXKH-R-J 5x16</t>
  </si>
  <si>
    <t>21080014011</t>
  </si>
  <si>
    <t>Kábel medený  2x1,5 mm2 450/750 V uložený pevne</t>
  </si>
  <si>
    <t>341111039</t>
  </si>
  <si>
    <t>kábel 1-CXKH-R-O 2x1,5</t>
  </si>
  <si>
    <t>21090236611</t>
  </si>
  <si>
    <t>Kábel hliníkový NAYY 4 x 150 mm2  0,6/1 kV uložený pevne</t>
  </si>
  <si>
    <t>341111040</t>
  </si>
  <si>
    <t>kábel NAYY-J 4x150</t>
  </si>
  <si>
    <t>220511041</t>
  </si>
  <si>
    <t>Kábel uložený na  rošt</t>
  </si>
  <si>
    <t>341111041</t>
  </si>
  <si>
    <t>Kábel STP 4x2xAWG23, Cat 6A , 550 MHz, LSOH, napr. Euroclass B2ca alebo technický rovnocenné riešenie, - s1, d1, a1, 500 m na bubnoch</t>
  </si>
  <si>
    <t>210080061411</t>
  </si>
  <si>
    <t>Kábel medený H07V-K (CYA) 10 mm2 450/750 V uložený voľne</t>
  </si>
  <si>
    <t>341111042</t>
  </si>
  <si>
    <t>H07V-K 1x10</t>
  </si>
  <si>
    <t>210080061611</t>
  </si>
  <si>
    <t>Kábel medený H07V-K (CYA) 25 mm2 450/750 V uložený voľne</t>
  </si>
  <si>
    <t>341111043</t>
  </si>
  <si>
    <t>H07V-K 1x25</t>
  </si>
  <si>
    <t>210111012</t>
  </si>
  <si>
    <t>Domová zásuvka polozapustená alebo zapustená, 10/16 A 250 V 2P + Z 2 x zapojenie</t>
  </si>
  <si>
    <t>341111044</t>
  </si>
  <si>
    <t>zásuvka dvojitá, pootočená,  zapustená, napr.: swing-L ABB</t>
  </si>
  <si>
    <t>220511011</t>
  </si>
  <si>
    <t xml:space="preserve">Montáž zásuvky 2xRJ45 do podlahovej škatule, alebo do žľabu                                         </t>
  </si>
  <si>
    <t>220511021</t>
  </si>
  <si>
    <t>Zapojenie zásuvky 2xRJ45</t>
  </si>
  <si>
    <t>341111045</t>
  </si>
  <si>
    <t xml:space="preserve">Zásuvka cat.6A 2xRJ45, povrchová </t>
  </si>
  <si>
    <t>210111103</t>
  </si>
  <si>
    <t xml:space="preserve">Priemyslová zásuvka </t>
  </si>
  <si>
    <t>341111046</t>
  </si>
  <si>
    <t>priemyselná zásuvka 32A, 5pol. IP44</t>
  </si>
  <si>
    <t>210110021</t>
  </si>
  <si>
    <t>Spínač nástenný pre prostredie vonkajšie a mokré, vrátane zapojenia jednopólový - radenie 1</t>
  </si>
  <si>
    <t>341111047</t>
  </si>
  <si>
    <t>vypínač radenie č.1</t>
  </si>
  <si>
    <t>210110101</t>
  </si>
  <si>
    <t>Spínač koncový (dverový) vrátane zapojenia - kontakt 1/0</t>
  </si>
  <si>
    <t>341111048</t>
  </si>
  <si>
    <t>vypínač radenie č.1/0</t>
  </si>
  <si>
    <t>210110024</t>
  </si>
  <si>
    <t>Spínač nástenný pre prostredie vonkajšie a mokré, vrátane zapojenia striedavý prep.- radenie 6</t>
  </si>
  <si>
    <t>341111049</t>
  </si>
  <si>
    <t>vypínač radenie č.6</t>
  </si>
  <si>
    <t>220860021</t>
  </si>
  <si>
    <t>Montáž ovládacieho panela, vrátane príslušenstva</t>
  </si>
  <si>
    <t>341111050</t>
  </si>
  <si>
    <t>OPD - ovládací panel DALI pre riadenie osvetlenia 100lx, 300lx, 500lx, 750lx, prisadená montáž</t>
  </si>
  <si>
    <t>341111051</t>
  </si>
  <si>
    <t>Panelový spodok pod vypínač napr. LKM 45</t>
  </si>
  <si>
    <t>341111052</t>
  </si>
  <si>
    <t xml:space="preserve">Panelový spodok pod dvojzásuvku </t>
  </si>
  <si>
    <t>220330101</t>
  </si>
  <si>
    <t>Montáž tlačtla CENTRÁL / TOTAL STOP s aretáciou</t>
  </si>
  <si>
    <t>341111053</t>
  </si>
  <si>
    <t>tlačítko CENTRÁL / TOTAL STOP s aretáciou</t>
  </si>
  <si>
    <t>210160013</t>
  </si>
  <si>
    <t>Montáž pohybového senzora</t>
  </si>
  <si>
    <t>341111054</t>
  </si>
  <si>
    <t>PS - pohybový senzor do inštalačnej krabice, uhol snímania 360° dosah min. 10m</t>
  </si>
  <si>
    <t>341111055</t>
  </si>
  <si>
    <t>krabička odbočná - exterierová IP68</t>
  </si>
  <si>
    <t>210010023</t>
  </si>
  <si>
    <t xml:space="preserve">Rúrka tuhá elektroinšt. z PVC uložená pevne typ 1529 - 29 </t>
  </si>
  <si>
    <t>341111056</t>
  </si>
  <si>
    <t>káblová VRM rúrka 25 biela</t>
  </si>
  <si>
    <t>341111057</t>
  </si>
  <si>
    <t>montážna svorka / spoj pre chráničku a stenu</t>
  </si>
  <si>
    <t>210020302</t>
  </si>
  <si>
    <t>Montáž káblového žľabu 50x50</t>
  </si>
  <si>
    <t>341111058</t>
  </si>
  <si>
    <t>drôtený kovový žľab 50x50 + spojovací materiál</t>
  </si>
  <si>
    <t>341111059</t>
  </si>
  <si>
    <t>nosný materiál pre drôtený kovový žľab 50x50 - nutná koordinácia s ostatnými profesiami v trase</t>
  </si>
  <si>
    <t>210020304</t>
  </si>
  <si>
    <t>Montáž káblového žľabu 100x50</t>
  </si>
  <si>
    <t>341111060</t>
  </si>
  <si>
    <t>drôtený kovový žľab 100x50 + spojovací materiál</t>
  </si>
  <si>
    <t>341111061</t>
  </si>
  <si>
    <t>nosný materiál pre drôtený kovový žľab 100x50 - nutná koordinácia s ostatnými profesiami v trase</t>
  </si>
  <si>
    <t>210020308</t>
  </si>
  <si>
    <t>Montáž káblového žľabu 200x50</t>
  </si>
  <si>
    <t>341111062</t>
  </si>
  <si>
    <t>drôtený kovový žľab 200x50 + spojovací materiál</t>
  </si>
  <si>
    <t>341111063</t>
  </si>
  <si>
    <t>nosný materiál pre drôtený kovový žľab 200x50 - nutná koordinácia s ostatnými profesiami v trase</t>
  </si>
  <si>
    <t>210020312</t>
  </si>
  <si>
    <t>Montáž káblového žľabu 300x100</t>
  </si>
  <si>
    <t>341111064</t>
  </si>
  <si>
    <t>káblový kovový rebrík 300x100 + spojovací materiál</t>
  </si>
  <si>
    <t>341111065</t>
  </si>
  <si>
    <t>nosný materiál pre káblový kovový rebrík 300x100 - nutná koordinácia s ostatnými profesiami v trase</t>
  </si>
  <si>
    <t>220370451</t>
  </si>
  <si>
    <t>Montáž reproduktora</t>
  </si>
  <si>
    <t>341111066</t>
  </si>
  <si>
    <t>Reprodukor aktívny napr.: LINEAR 5 MKII 112 XA</t>
  </si>
  <si>
    <t>341111067</t>
  </si>
  <si>
    <t xml:space="preserve">Reprodukor aktívny napr.: LINEAR 5 MKII 115 subwoofer </t>
  </si>
  <si>
    <t>220370571</t>
  </si>
  <si>
    <t>Montáž mikrofónu</t>
  </si>
  <si>
    <t>341111068</t>
  </si>
  <si>
    <t>Mikrofón napr.: hand 2x AUDIX AP 42 dual</t>
  </si>
  <si>
    <t>220110616</t>
  </si>
  <si>
    <t xml:space="preserve">Montáž antény </t>
  </si>
  <si>
    <t>341111069</t>
  </si>
  <si>
    <t>Externé antény pre mikrofóny</t>
  </si>
  <si>
    <t>220370441</t>
  </si>
  <si>
    <t>341111070</t>
  </si>
  <si>
    <t>Stereo - kompaktný mixpult s USB a bezdrôtovým bluetooth napr.:AM440D USB-K-1: 4-Mic, 4-</t>
  </si>
  <si>
    <t>210860202</t>
  </si>
  <si>
    <t>Montáž signálneho kábla</t>
  </si>
  <si>
    <t>341111071</t>
  </si>
  <si>
    <t>Signalový kábel dvojlinka audio tienený s príslušenstvom a koncovkami</t>
  </si>
  <si>
    <t>220321716</t>
  </si>
  <si>
    <t>Montáž časomiery</t>
  </si>
  <si>
    <t>341111072</t>
  </si>
  <si>
    <t xml:space="preserve">Športová časomiera F1, hokej, futbal, 1500 x 1050 x 30mm, </t>
  </si>
  <si>
    <t>6401</t>
  </si>
  <si>
    <t>podružné elektromontážne práce</t>
  </si>
  <si>
    <t>Nh</t>
  </si>
  <si>
    <t>6501</t>
  </si>
  <si>
    <t>OPaS elektroinštalácie</t>
  </si>
  <si>
    <t>sada</t>
  </si>
  <si>
    <t>6601</t>
  </si>
  <si>
    <t>nastavenie systému napr. DALI alebo technický rovnocenné riešenie</t>
  </si>
  <si>
    <t>00000001</t>
  </si>
  <si>
    <t>Podružný materiál</t>
  </si>
  <si>
    <t xml:space="preserve">%    </t>
  </si>
  <si>
    <t>Objekt Vzduchotechnika</t>
  </si>
  <si>
    <t xml:space="preserve">   M-24 MONTÁŽ VZDUCHOTECHNICKÝCH ZARIADENÍ</t>
  </si>
  <si>
    <t>M-24 MONTÁŽ VZDUCHOTECHNICKÝCH ZARIADENÍ</t>
  </si>
  <si>
    <t>92401</t>
  </si>
  <si>
    <t>kpl</t>
  </si>
  <si>
    <t>Objekt Technológia chladenia</t>
  </si>
  <si>
    <t xml:space="preserve">   M-35 MONTÁŽ ČERPADIEL, KOMPRESOROV A VODOHOSPODÁRSKYCH ZARIADENÍ</t>
  </si>
  <si>
    <t>M-35 MONTÁŽ ČERPADIEL, KOMPRESOROV A VODOHOSPODÁRSKYCH ZARIADENÍ</t>
  </si>
  <si>
    <t>935112311_1</t>
  </si>
  <si>
    <t>chladiaca jednotka  kompresorová jednostupňová s rozvodmi chladiva R438 a s max. prevádz. tlakom 2,5 MPa. Chladiaci výkon 150 kW pri teplote chladu -6/-9°C, výkon 3x50W, Tvýparná -13°C,Tcond+35°C, Teplota okolia do 12°C, cirk. čerp.27m3/h</t>
  </si>
  <si>
    <t>Objekt Chladiace rozvody ľadovej plochy</t>
  </si>
  <si>
    <t xml:space="preserve">   M-23 MONTÁŽ PRIEMYSELNÉHO POTRUBIA</t>
  </si>
  <si>
    <t>M-23 MONTÁŽ PRIEMYSELNÉHO POTRUBIA</t>
  </si>
  <si>
    <t>33001</t>
  </si>
  <si>
    <t>Potrubie PEHD 100 D140 x 12,7</t>
  </si>
  <si>
    <t>33003</t>
  </si>
  <si>
    <t>Potrubie PE 100 D25 x 2,3</t>
  </si>
  <si>
    <t>33004</t>
  </si>
  <si>
    <t>Koleno 90 C PE  D25- polyfúzne</t>
  </si>
  <si>
    <t>330041</t>
  </si>
  <si>
    <t>Spojka  D25 - polyfúzna</t>
  </si>
  <si>
    <t>330042</t>
  </si>
  <si>
    <t>Koleno 90    PE  D140</t>
  </si>
  <si>
    <t>3300421</t>
  </si>
  <si>
    <t>Prechod plast - kov  príruba  D140</t>
  </si>
  <si>
    <t>33004211</t>
  </si>
  <si>
    <t>Lemový nákružok  D140</t>
  </si>
  <si>
    <t>33004212</t>
  </si>
  <si>
    <t>Záslepka - Dno  D140</t>
  </si>
  <si>
    <t>33005</t>
  </si>
  <si>
    <t>Kotvenie potrubia dištančné - hrebene</t>
  </si>
  <si>
    <t>3300511</t>
  </si>
  <si>
    <t>Spojka PE 100 D140</t>
  </si>
  <si>
    <t>330052</t>
  </si>
  <si>
    <t>Jednoduchá objímka</t>
  </si>
  <si>
    <t>330051</t>
  </si>
  <si>
    <t>Klince nastreľovacie HILTI</t>
  </si>
  <si>
    <t>70003</t>
  </si>
  <si>
    <t>Guľový kohút na MPG DN 3/4 pre POLAR, prac. teplota -15°C</t>
  </si>
  <si>
    <t>70009</t>
  </si>
  <si>
    <t>Automatický odvzdušňovač mosadz DN 1pre POLAR, prac. teplota -15°C</t>
  </si>
  <si>
    <t>710311</t>
  </si>
  <si>
    <t>Masívna objímka D140</t>
  </si>
  <si>
    <t>7103111</t>
  </si>
  <si>
    <t>Izolačná objímka D140 / 25</t>
  </si>
  <si>
    <t>71031111</t>
  </si>
  <si>
    <t>Nosník ST 62/41 - 3000 mm</t>
  </si>
  <si>
    <t>710311111</t>
  </si>
  <si>
    <t>Sedlový úchyt ST univerzál pre nosník ST 62/41</t>
  </si>
  <si>
    <t>710311112</t>
  </si>
  <si>
    <t>Svorníková kotva M12 x 110mm</t>
  </si>
  <si>
    <t>71009</t>
  </si>
  <si>
    <t>Tyč L ČSN 42 5541, mat. 10 370  L 50 x 50 x 5</t>
  </si>
  <si>
    <t>93101</t>
  </si>
  <si>
    <t>Tlakové a tesnostné skúšky</t>
  </si>
  <si>
    <t>93102</t>
  </si>
  <si>
    <t>Projektová dokumentácia so schválením inšpekciou</t>
  </si>
  <si>
    <t>93103</t>
  </si>
  <si>
    <t>Montáž zariadení rozvodov ľadovej plochy</t>
  </si>
  <si>
    <t>931031</t>
  </si>
  <si>
    <t>Montáž zariadení v strojovni chladenia</t>
  </si>
  <si>
    <t>931032</t>
  </si>
  <si>
    <t>Montáž chladiacej veže</t>
  </si>
  <si>
    <t>93107</t>
  </si>
  <si>
    <t>Doprava zariadení a mechanizmy</t>
  </si>
  <si>
    <t>Objekt Ohrev podložia ľadovej plochy</t>
  </si>
  <si>
    <t>2861121000</t>
  </si>
  <si>
    <t>HDPE rúry tlakové PE 100 SDR 11,0    25 x 2,3</t>
  </si>
  <si>
    <t>bm</t>
  </si>
  <si>
    <t>230011014</t>
  </si>
  <si>
    <t>Montáž potrubia z PE 100 D x t 25   x 2,3</t>
  </si>
  <si>
    <t>2861120200</t>
  </si>
  <si>
    <t>HDPE rúry tlakové PE 100 SDR 17,6    90 x 8,2</t>
  </si>
  <si>
    <t>230011059</t>
  </si>
  <si>
    <t>Výroba rozdeľovača z PE 100 D x t 90   x  8,2</t>
  </si>
  <si>
    <t>2861121400</t>
  </si>
  <si>
    <t>HDPE rúry tlakové PE 100 SDR 11,0   63 x 5,8</t>
  </si>
  <si>
    <t>230011038</t>
  </si>
  <si>
    <t>Montáž potrubia z PE 100  D x t 63  x 5,8</t>
  </si>
  <si>
    <t>28633004</t>
  </si>
  <si>
    <t>Koleno 90° plast.  D25  polyf. zvar.</t>
  </si>
  <si>
    <t>2300759120</t>
  </si>
  <si>
    <t>Montáž plast. kolena D25 polyf. zvar.</t>
  </si>
  <si>
    <t>28633005</t>
  </si>
  <si>
    <t>Spojka plast.  D25  polyf. zvar.</t>
  </si>
  <si>
    <t>2300759121</t>
  </si>
  <si>
    <t>Montáž plast. spojky D25 polyf. zvar.</t>
  </si>
  <si>
    <t>2861614200</t>
  </si>
  <si>
    <t>FRIALEN  elektrotvarovková redukcia MR  PE 100 SDR 11 DN 90/63 obj. č. 615 392</t>
  </si>
  <si>
    <t>2300759100</t>
  </si>
  <si>
    <t>Montáž elektrotvarovkovej redukcie MR 90/63</t>
  </si>
  <si>
    <t>2861699600</t>
  </si>
  <si>
    <t>FRIALEN lemový nákružok E PE 100 SDR 11 DN 63 obj. č. 800 281</t>
  </si>
  <si>
    <t>2300759200</t>
  </si>
  <si>
    <t>Montáž elektrotvarovkového lemového nakružku D63</t>
  </si>
  <si>
    <t>2861684042</t>
  </si>
  <si>
    <t>FRIALEN elektrotvarovkové klenuté dno mv dn 90 obj.č. 612 032</t>
  </si>
  <si>
    <t>2300759400</t>
  </si>
  <si>
    <t>Montáž elektrotvarovkového dna MV D90</t>
  </si>
  <si>
    <t>2861699906</t>
  </si>
  <si>
    <t>FRIALEN objímka so zarážkou mb pe 100 sdr 11 dn 63 obj.č. 612 685</t>
  </si>
  <si>
    <t>2300759240</t>
  </si>
  <si>
    <t>Montáž elektrotvarovkovej objímky D63</t>
  </si>
  <si>
    <t>2861699908</t>
  </si>
  <si>
    <t>FRIALEN objímka so zarážkou mb pe 100 sdr 11 dn 90 obj.č. 612687</t>
  </si>
  <si>
    <t>2300759250</t>
  </si>
  <si>
    <t>Montáž elektrotvarovkovej objímky D90</t>
  </si>
  <si>
    <t>2861618500</t>
  </si>
  <si>
    <t>FRIALEN  elektrotvarovkové koleno 90° W 90°  PE 100 SDR 11 DN 63 obj. č. 612 099</t>
  </si>
  <si>
    <t>2300759300</t>
  </si>
  <si>
    <t>Montáž elektrotvarovkového kolena W90° D63</t>
  </si>
  <si>
    <t>2861667200</t>
  </si>
  <si>
    <t>FRIALEN prechodka PE/mosadz s vonkajším závitom MUN PE 100 SDR 11 D/R 63/2</t>
  </si>
  <si>
    <t>2300759320</t>
  </si>
  <si>
    <t>Montáž elektrotvarovkového prechodu PE/mosadz 25-3/4</t>
  </si>
  <si>
    <t>HILTI klince do betónu</t>
  </si>
  <si>
    <t>34004</t>
  </si>
  <si>
    <t>Objímkové uloženie potrubia  DN 90 (izolované potrubie)</t>
  </si>
  <si>
    <t>34007</t>
  </si>
  <si>
    <t>Objímkové uloženie potrubia  DN 60 (izolované potrubie)</t>
  </si>
  <si>
    <t>Guľový ventil na polar DN 3/4  FF s pákou</t>
  </si>
  <si>
    <t>Odvzdušňovač  DN 3/4 s nádržkou</t>
  </si>
  <si>
    <t>Montáž  rozdeľovčov a zberačov</t>
  </si>
  <si>
    <t>93106</t>
  </si>
  <si>
    <t>Prichytávanie plastového rozvodu na ploche</t>
  </si>
  <si>
    <t>Dopravne náklady</t>
  </si>
  <si>
    <t>93108</t>
  </si>
  <si>
    <t>Režijné náklady</t>
  </si>
  <si>
    <t>Objekt Betónová doska ľadová plocha</t>
  </si>
  <si>
    <t xml:space="preserve">   ZÁKLADY</t>
  </si>
  <si>
    <t xml:space="preserve">   IZOLÁCIE TEPELNÉ BEŽNÝCH STAVEBNÝCH KONŠTRUKCIÍ</t>
  </si>
  <si>
    <t>ZÁKLADY</t>
  </si>
  <si>
    <t>289971211</t>
  </si>
  <si>
    <t>Zhotovenie vrstvy z geotextílie na upravenom povrchu</t>
  </si>
  <si>
    <t>M2</t>
  </si>
  <si>
    <t>693665160</t>
  </si>
  <si>
    <t>Geotextília netkaná   200g/m2 - preloženie 15 %</t>
  </si>
  <si>
    <t>6313156111</t>
  </si>
  <si>
    <t>Dodávka a uloženie kari sieti 100/100/6  s prelož. 18% na plochu 4,0m x 10 m</t>
  </si>
  <si>
    <t>631315612</t>
  </si>
  <si>
    <t>Zhutnenie betónu , znivelovanie, zrovnanie plochy frekvenčnou latou</t>
  </si>
  <si>
    <t>6313156114</t>
  </si>
  <si>
    <t>Čerpanie betónu pumpou</t>
  </si>
  <si>
    <t>6313156130</t>
  </si>
  <si>
    <t>Debnenie okraju ľadovej plochy po celom obvode</t>
  </si>
  <si>
    <t>6313156132</t>
  </si>
  <si>
    <t>Debnenie výjazdu rolby</t>
  </si>
  <si>
    <t>6313156133</t>
  </si>
  <si>
    <t>Techn. kanál  vnutorny rozmer 1000 x 600 mm - 30m  / šalovacie dielce</t>
  </si>
  <si>
    <t>Zhutnenie betónu , znivelovanie, zrovnanie plochy frekvenčnou latou_Betónová nivelačná doska HR 60mm - prekrytie izolácie</t>
  </si>
  <si>
    <t>6313156116</t>
  </si>
  <si>
    <t>Dodávka  betónovej zmesi  EN 206- C25/30,  D max 16 mm a jej doprava na stavbu_Betónová nivelačná doska HR 60mm - prekrytie izolácie</t>
  </si>
  <si>
    <t>M3</t>
  </si>
  <si>
    <t>Čerpanie betónu pumpou_Betónová nivelačná doska HR 60mm - prekrytie izolácie</t>
  </si>
  <si>
    <t>631315611</t>
  </si>
  <si>
    <t>Strojné hladenie rotačnými  hladičkami_Železobetónová technologická doska HR 90mm</t>
  </si>
  <si>
    <t>Dodávka a uloženie kari sieti 100/100/8 s prelož. 18% na plochu 527 m2 / 354 ks rohoží  2 x 3m /_Železobetónová technologická doska HR 90mm</t>
  </si>
  <si>
    <t>63131561131</t>
  </si>
  <si>
    <t>Dodávka  betónovej zmesi  EN 206-C30/37, mrazuvzdorný,  D max 16 mm a jej doprava na stavbu_Železobetónová technologická doska HR 90mm</t>
  </si>
  <si>
    <t>Čerpanie betónu pumpou_Železobetónová technologická doska HR 90mm</t>
  </si>
  <si>
    <t>6313156115</t>
  </si>
  <si>
    <t>Náhradná pumpa pre čerpanie betónu_Železobetónová technologická doska HR 90mm</t>
  </si>
  <si>
    <t>631315633</t>
  </si>
  <si>
    <t>Polypropylénové vlákna do betónu,  0,9kg/m3_Železobetónová technologická doska HR 90mm</t>
  </si>
  <si>
    <t>631315644</t>
  </si>
  <si>
    <t>Impregnačný náter proti odparovaniu vody 0,1lit./m2_Železobetónová technologická doska HR 90mm</t>
  </si>
  <si>
    <t>lit.</t>
  </si>
  <si>
    <t>711461103</t>
  </si>
  <si>
    <t>Montáž hydroizolácie proti tlakovej vode foliou , zváraná v spojoch</t>
  </si>
  <si>
    <t>283300020</t>
  </si>
  <si>
    <t>Hydroizolačná fólia  hr. 0,8 mm, preloženie 15%</t>
  </si>
  <si>
    <t>998711101</t>
  </si>
  <si>
    <t>Presun hmôt pre izoláciu proti vode v objektoch výšky do 6 m</t>
  </si>
  <si>
    <t>T</t>
  </si>
  <si>
    <t>61010104020010</t>
  </si>
  <si>
    <t>Montáž separačnej fólie</t>
  </si>
  <si>
    <t>2833103000</t>
  </si>
  <si>
    <t>Separačná fólia  PE,  hrúbka 0,2 mm, preloženie 15%</t>
  </si>
  <si>
    <t>IZOLÁCIE TEPELNÉ BEŽNÝCH STAVEBNÝCH KONŠTRUKCIÍ</t>
  </si>
  <si>
    <t>713121111</t>
  </si>
  <si>
    <t>Montáž tepelnej izolácie rohožami,pásmi,dielcami,doskami podláh, jednovrstvová</t>
  </si>
  <si>
    <t>2837650530</t>
  </si>
  <si>
    <t>Extrudovaný polystyrén , pevnosť v tlaku  300kPa, ,  hr.100mm, polodrážka</t>
  </si>
  <si>
    <t>998713101</t>
  </si>
  <si>
    <t>Presun hmôt pre izolácie tepelné v objektoch výšky do 6 m</t>
  </si>
  <si>
    <t>333222111</t>
  </si>
  <si>
    <t>Plech HR. 10mm  na plochu prejazdu 1000 x  4000mm</t>
  </si>
  <si>
    <t>3332221110</t>
  </si>
  <si>
    <t>Plech HR. 5mm  na plochu kanála  1000 x 500 - 27m</t>
  </si>
  <si>
    <t>333222112</t>
  </si>
  <si>
    <t>L-profil   50 x 30 x 5mm</t>
  </si>
  <si>
    <t>333222113</t>
  </si>
  <si>
    <t>U 50</t>
  </si>
  <si>
    <t>3332221134</t>
  </si>
  <si>
    <t>Oceľová kotva M12 - 110mm</t>
  </si>
  <si>
    <t>3332221135</t>
  </si>
  <si>
    <t>Pásovina 80 x 5mm</t>
  </si>
  <si>
    <t>3332221136</t>
  </si>
  <si>
    <t>Montážne a zváracie práce</t>
  </si>
  <si>
    <t>Objekt Travník futbalová časť</t>
  </si>
  <si>
    <t>11010312</t>
  </si>
  <si>
    <t xml:space="preserve">Umelý trávnik s integrovanou výplňou v rozmere (49m x 28m) , výška vlasu 30 mm, zelená farba s bielymi integrovanými čiarami, Inštalačný materiál: 170 kg lepidla, inštalačná páska na prepoj spojov </t>
  </si>
  <si>
    <t xml:space="preserve">           Celkom bez DPH</t>
  </si>
  <si>
    <t xml:space="preserve">           DPH 23% z </t>
  </si>
  <si>
    <t xml:space="preserve">           DPH 0% z </t>
  </si>
  <si>
    <t xml:space="preserve">          Celkom v EUR</t>
  </si>
  <si>
    <t>Krycí list stavby</t>
  </si>
  <si>
    <t xml:space="preserve">Komplet. činnosť 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</si>
  <si>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</si>
  <si>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</si>
  <si>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</si>
  <si>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</si>
  <si>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</si>
  <si>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</si>
  <si>
    <t>Montážne práce vrátane dodávky technológie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</si>
</sst>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Arial CE"/>
      <family val="2"/>
      <charset val="238"/>
    </font>
    <font>
      <b/>
      <sz val="11"/>
      <color theme="1"/>
      <name val="Arial CE"/>
      <family val="2"/>
      <charset val="238"/>
    </font>
    <font>
      <b/>
      <sz val="20"/>
      <color rgb="FF000000"/>
      <name val="Arial CE"/>
      <family val="2"/>
      <charset val="238"/>
    </font>
    <font>
      <b/>
      <sz val="9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b/>
      <sz val="12"/>
      <color theme="1"/>
      <name val="Arial CE"/>
      <family val="2"/>
      <charset val="238"/>
    </font>
    <font>
      <u/>
      <sz val="11"/>
      <color theme="10"/>
      <name val="Calibri"/>
      <family val="2"/>
      <charset val="238"/>
    </font>
    <font>
      <sz val="11"/>
      <color rgb="FF000000"/>
      <name val="Arial CE"/>
      <family val="2"/>
      <charset val="238"/>
    </font>
    <font>
      <sz val="9"/>
      <color theme="1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family val="2"/>
      <charset val="238"/>
    </font>
    <font>
      <sz val="8"/>
      <color rgb="FF0000FF"/>
      <name val="Arial CE"/>
      <family val="2"/>
      <charset val="238"/>
    </font>
    <font>
      <sz val="8"/>
      <color rgb="FFFFFFF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  <fill>
      <patternFill patternType="solid">
        <fgColor rgb="FFFFFFB4"/>
        <bgColor indexed="64"/>
      </patternFill>
    </fill>
  </fills>
  <borders count="1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808080"/>
      </bottom>
      <diagonal/>
    </border>
    <border>
      <left/>
      <right/>
      <top style="thin">
        <color rgb="FFFFFFFF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64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5" fillId="2" borderId="4" xfId="0" applyFont="1" applyFill="1" applyBorder="1" applyAlignment="1">
      <alignment horizontal="center"/>
    </xf>
    <xf numFmtId="0" fontId="6" fillId="0" borderId="0" xfId="0" applyFont="1"/>
    <xf numFmtId="0" fontId="0" fillId="0" borderId="1" xfId="0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Border="1"/>
    <xf numFmtId="0" fontId="1" fillId="0" borderId="5" xfId="0" applyFont="1" applyBorder="1"/>
    <xf numFmtId="0" fontId="0" fillId="0" borderId="3" xfId="0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0" fillId="0" borderId="10" xfId="0" applyBorder="1"/>
    <xf numFmtId="0" fontId="1" fillId="0" borderId="11" xfId="0" applyFont="1" applyBorder="1"/>
    <xf numFmtId="0" fontId="0" fillId="0" borderId="11" xfId="0" applyBorder="1"/>
    <xf numFmtId="164" fontId="1" fillId="0" borderId="3" xfId="0" applyNumberFormat="1" applyFont="1" applyBorder="1"/>
    <xf numFmtId="0" fontId="1" fillId="0" borderId="12" xfId="0" applyFont="1" applyBorder="1"/>
    <xf numFmtId="0" fontId="0" fillId="0" borderId="12" xfId="0" applyBorder="1"/>
    <xf numFmtId="0" fontId="1" fillId="0" borderId="13" xfId="0" applyFont="1" applyBorder="1"/>
    <xf numFmtId="0" fontId="1" fillId="0" borderId="14" xfId="0" applyFont="1" applyBorder="1"/>
    <xf numFmtId="0" fontId="0" fillId="0" borderId="14" xfId="0" applyBorder="1"/>
    <xf numFmtId="0" fontId="1" fillId="0" borderId="15" xfId="0" applyFont="1" applyBorder="1"/>
    <xf numFmtId="0" fontId="1" fillId="0" borderId="16" xfId="0" applyFont="1" applyBorder="1"/>
    <xf numFmtId="164" fontId="6" fillId="0" borderId="16" xfId="0" applyNumberFormat="1" applyFont="1" applyBorder="1"/>
    <xf numFmtId="164" fontId="1" fillId="0" borderId="16" xfId="0" applyNumberFormat="1" applyFont="1" applyBorder="1"/>
    <xf numFmtId="164" fontId="1" fillId="0" borderId="17" xfId="0" applyNumberFormat="1" applyFont="1" applyBorder="1"/>
    <xf numFmtId="0" fontId="1" fillId="0" borderId="18" xfId="0" applyFont="1" applyBorder="1"/>
    <xf numFmtId="0" fontId="1" fillId="0" borderId="6" xfId="0" applyFont="1" applyBorder="1"/>
    <xf numFmtId="0" fontId="1" fillId="0" borderId="20" xfId="0" applyFont="1" applyBorder="1"/>
    <xf numFmtId="0" fontId="1" fillId="0" borderId="22" xfId="0" applyFont="1" applyBorder="1"/>
    <xf numFmtId="0" fontId="10" fillId="0" borderId="20" xfId="0" applyFont="1" applyBorder="1"/>
    <xf numFmtId="0" fontId="6" fillId="0" borderId="11" xfId="0" applyFont="1" applyBorder="1"/>
    <xf numFmtId="0" fontId="6" fillId="0" borderId="20" xfId="0" applyFont="1" applyBorder="1"/>
    <xf numFmtId="0" fontId="1" fillId="0" borderId="28" xfId="0" applyFont="1" applyBorder="1"/>
    <xf numFmtId="0" fontId="1" fillId="0" borderId="16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6" fillId="0" borderId="27" xfId="0" applyFont="1" applyBorder="1"/>
    <xf numFmtId="0" fontId="6" fillId="0" borderId="12" xfId="0" applyFont="1" applyBorder="1"/>
    <xf numFmtId="0" fontId="1" fillId="0" borderId="35" xfId="0" applyFont="1" applyBorder="1"/>
    <xf numFmtId="0" fontId="1" fillId="0" borderId="36" xfId="0" applyFont="1" applyBorder="1"/>
    <xf numFmtId="164" fontId="1" fillId="0" borderId="28" xfId="0" applyNumberFormat="1" applyFont="1" applyBorder="1"/>
    <xf numFmtId="0" fontId="6" fillId="0" borderId="33" xfId="0" applyFont="1" applyBorder="1"/>
    <xf numFmtId="0" fontId="13" fillId="0" borderId="0" xfId="0" applyFont="1"/>
    <xf numFmtId="0" fontId="6" fillId="0" borderId="47" xfId="0" applyFont="1" applyBorder="1"/>
    <xf numFmtId="0" fontId="6" fillId="0" borderId="48" xfId="0" applyFont="1" applyBorder="1"/>
    <xf numFmtId="0" fontId="6" fillId="0" borderId="49" xfId="0" applyFont="1" applyBorder="1"/>
    <xf numFmtId="164" fontId="1" fillId="0" borderId="50" xfId="0" applyNumberFormat="1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0" fontId="6" fillId="0" borderId="51" xfId="0" applyFont="1" applyBorder="1"/>
    <xf numFmtId="0" fontId="6" fillId="0" borderId="55" xfId="0" applyFont="1" applyBorder="1"/>
    <xf numFmtId="164" fontId="6" fillId="0" borderId="56" xfId="0" applyNumberFormat="1" applyFont="1" applyBorder="1"/>
    <xf numFmtId="164" fontId="6" fillId="0" borderId="57" xfId="0" applyNumberFormat="1" applyFont="1" applyBorder="1"/>
    <xf numFmtId="164" fontId="6" fillId="0" borderId="58" xfId="0" applyNumberFormat="1" applyFont="1" applyBorder="1"/>
    <xf numFmtId="0" fontId="6" fillId="0" borderId="40" xfId="0" applyFont="1" applyBorder="1"/>
    <xf numFmtId="164" fontId="6" fillId="0" borderId="0" xfId="0" applyNumberFormat="1" applyFont="1"/>
    <xf numFmtId="164" fontId="6" fillId="0" borderId="59" xfId="0" applyNumberFormat="1" applyFont="1" applyBorder="1"/>
    <xf numFmtId="164" fontId="6" fillId="0" borderId="46" xfId="0" applyNumberFormat="1" applyFont="1" applyBorder="1"/>
    <xf numFmtId="164" fontId="6" fillId="0" borderId="60" xfId="0" applyNumberFormat="1" applyFont="1" applyBorder="1"/>
    <xf numFmtId="164" fontId="1" fillId="0" borderId="60" xfId="0" applyNumberFormat="1" applyFont="1" applyBorder="1"/>
    <xf numFmtId="0" fontId="1" fillId="0" borderId="61" xfId="0" applyFont="1" applyBorder="1"/>
    <xf numFmtId="0" fontId="0" fillId="0" borderId="60" xfId="0" applyBorder="1"/>
    <xf numFmtId="0" fontId="0" fillId="0" borderId="42" xfId="0" applyBorder="1"/>
    <xf numFmtId="0" fontId="0" fillId="0" borderId="46" xfId="0" applyBorder="1"/>
    <xf numFmtId="0" fontId="0" fillId="0" borderId="45" xfId="0" applyBorder="1"/>
    <xf numFmtId="0" fontId="0" fillId="0" borderId="16" xfId="0" applyBorder="1"/>
    <xf numFmtId="0" fontId="0" fillId="0" borderId="17" xfId="0" applyBorder="1"/>
    <xf numFmtId="0" fontId="0" fillId="0" borderId="28" xfId="0" applyBorder="1"/>
    <xf numFmtId="0" fontId="0" fillId="0" borderId="36" xfId="0" applyBorder="1"/>
    <xf numFmtId="0" fontId="11" fillId="0" borderId="20" xfId="0" applyFont="1" applyBorder="1"/>
    <xf numFmtId="164" fontId="0" fillId="0" borderId="20" xfId="0" applyNumberFormat="1" applyBorder="1"/>
    <xf numFmtId="164" fontId="11" fillId="0" borderId="20" xfId="0" applyNumberFormat="1" applyFont="1" applyBorder="1"/>
    <xf numFmtId="164" fontId="12" fillId="0" borderId="20" xfId="0" applyNumberFormat="1" applyFont="1" applyBorder="1"/>
    <xf numFmtId="0" fontId="0" fillId="0" borderId="20" xfId="0" applyBorder="1"/>
    <xf numFmtId="0" fontId="0" fillId="0" borderId="21" xfId="0" applyBorder="1"/>
    <xf numFmtId="164" fontId="11" fillId="0" borderId="27" xfId="0" applyNumberFormat="1" applyFont="1" applyBorder="1"/>
    <xf numFmtId="0" fontId="11" fillId="0" borderId="35" xfId="0" applyFont="1" applyBorder="1"/>
    <xf numFmtId="0" fontId="0" fillId="0" borderId="29" xfId="0" applyBorder="1"/>
    <xf numFmtId="164" fontId="1" fillId="0" borderId="46" xfId="0" applyNumberFormat="1" applyFont="1" applyBorder="1"/>
    <xf numFmtId="164" fontId="6" fillId="0" borderId="55" xfId="0" applyNumberFormat="1" applyFont="1" applyBorder="1"/>
    <xf numFmtId="164" fontId="6" fillId="0" borderId="51" xfId="0" applyNumberFormat="1" applyFont="1" applyBorder="1"/>
    <xf numFmtId="164" fontId="6" fillId="0" borderId="40" xfId="0" applyNumberFormat="1" applyFont="1" applyBorder="1"/>
    <xf numFmtId="164" fontId="1" fillId="0" borderId="68" xfId="0" applyNumberFormat="1" applyFont="1" applyBorder="1"/>
    <xf numFmtId="164" fontId="5" fillId="0" borderId="69" xfId="0" applyNumberFormat="1" applyFont="1" applyBorder="1"/>
    <xf numFmtId="0" fontId="1" fillId="0" borderId="72" xfId="0" applyFont="1" applyBorder="1"/>
    <xf numFmtId="164" fontId="1" fillId="0" borderId="73" xfId="0" applyNumberFormat="1" applyFont="1" applyBorder="1"/>
    <xf numFmtId="164" fontId="1" fillId="0" borderId="13" xfId="0" applyNumberFormat="1" applyFont="1" applyBorder="1"/>
    <xf numFmtId="164" fontId="1" fillId="0" borderId="74" xfId="0" applyNumberFormat="1" applyFont="1" applyBorder="1"/>
    <xf numFmtId="0" fontId="1" fillId="0" borderId="19" xfId="0" applyFont="1" applyBorder="1"/>
    <xf numFmtId="0" fontId="1" fillId="0" borderId="73" xfId="0" applyFont="1" applyBorder="1"/>
    <xf numFmtId="164" fontId="2" fillId="0" borderId="36" xfId="0" applyNumberFormat="1" applyFont="1" applyBorder="1"/>
    <xf numFmtId="0" fontId="6" fillId="0" borderId="14" xfId="0" applyFont="1" applyBorder="1"/>
    <xf numFmtId="164" fontId="12" fillId="0" borderId="35" xfId="0" applyNumberFormat="1" applyFont="1" applyBorder="1"/>
    <xf numFmtId="164" fontId="1" fillId="0" borderId="92" xfId="0" applyNumberFormat="1" applyFont="1" applyBorder="1"/>
    <xf numFmtId="0" fontId="1" fillId="0" borderId="93" xfId="0" applyFont="1" applyBorder="1"/>
    <xf numFmtId="0" fontId="1" fillId="0" borderId="94" xfId="0" applyFont="1" applyBorder="1"/>
    <xf numFmtId="0" fontId="1" fillId="0" borderId="95" xfId="0" applyFont="1" applyBorder="1"/>
    <xf numFmtId="0" fontId="6" fillId="0" borderId="72" xfId="0" applyFont="1" applyBorder="1"/>
    <xf numFmtId="0" fontId="6" fillId="0" borderId="7" xfId="0" applyFont="1" applyBorder="1"/>
    <xf numFmtId="0" fontId="0" fillId="3" borderId="3" xfId="0" applyFill="1" applyBorder="1"/>
    <xf numFmtId="0" fontId="0" fillId="0" borderId="98" xfId="0" applyBorder="1"/>
    <xf numFmtId="0" fontId="13" fillId="0" borderId="98" xfId="0" applyFont="1" applyBorder="1"/>
    <xf numFmtId="0" fontId="0" fillId="0" borderId="99" xfId="0" applyBorder="1"/>
    <xf numFmtId="0" fontId="0" fillId="0" borderId="100" xfId="0" applyBorder="1"/>
    <xf numFmtId="0" fontId="0" fillId="0" borderId="101" xfId="0" applyBorder="1"/>
    <xf numFmtId="0" fontId="0" fillId="0" borderId="102" xfId="0" applyBorder="1"/>
    <xf numFmtId="0" fontId="0" fillId="0" borderId="103" xfId="0" applyBorder="1"/>
    <xf numFmtId="0" fontId="0" fillId="0" borderId="104" xfId="0" applyBorder="1"/>
    <xf numFmtId="0" fontId="1" fillId="0" borderId="105" xfId="0" applyFont="1" applyBorder="1"/>
    <xf numFmtId="0" fontId="1" fillId="0" borderId="44" xfId="0" applyFont="1" applyBorder="1"/>
    <xf numFmtId="0" fontId="1" fillId="0" borderId="4" xfId="0" applyFont="1" applyBorder="1"/>
    <xf numFmtId="0" fontId="0" fillId="0" borderId="4" xfId="0" applyBorder="1"/>
    <xf numFmtId="0" fontId="0" fillId="0" borderId="106" xfId="0" applyBorder="1"/>
    <xf numFmtId="0" fontId="0" fillId="2" borderId="0" xfId="0" applyFill="1"/>
    <xf numFmtId="0" fontId="1" fillId="0" borderId="91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5" xfId="0" applyBorder="1"/>
    <xf numFmtId="164" fontId="1" fillId="0" borderId="91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91" xfId="0" applyFont="1" applyBorder="1"/>
    <xf numFmtId="164" fontId="6" fillId="0" borderId="91" xfId="0" applyNumberFormat="1" applyFont="1" applyBorder="1"/>
    <xf numFmtId="165" fontId="6" fillId="0" borderId="91" xfId="0" applyNumberFormat="1" applyFont="1" applyBorder="1"/>
    <xf numFmtId="0" fontId="11" fillId="0" borderId="91" xfId="0" applyFont="1" applyBorder="1"/>
    <xf numFmtId="0" fontId="11" fillId="0" borderId="0" xfId="0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71" xfId="0" applyNumberFormat="1" applyFont="1" applyBorder="1"/>
    <xf numFmtId="165" fontId="14" fillId="0" borderId="71" xfId="0" applyNumberFormat="1" applyFont="1" applyBorder="1"/>
    <xf numFmtId="165" fontId="15" fillId="0" borderId="71" xfId="0" applyNumberFormat="1" applyFont="1" applyBorder="1"/>
    <xf numFmtId="0" fontId="16" fillId="0" borderId="71" xfId="0" applyFont="1" applyBorder="1"/>
    <xf numFmtId="0" fontId="0" fillId="2" borderId="108" xfId="0" applyFill="1" applyBorder="1"/>
    <xf numFmtId="0" fontId="11" fillId="0" borderId="109" xfId="0" applyFont="1" applyBorder="1"/>
    <xf numFmtId="0" fontId="11" fillId="0" borderId="108" xfId="0" applyFont="1" applyBorder="1"/>
    <xf numFmtId="0" fontId="0" fillId="0" borderId="108" xfId="0" applyBorder="1"/>
    <xf numFmtId="0" fontId="16" fillId="0" borderId="110" xfId="0" applyFont="1" applyBorder="1"/>
    <xf numFmtId="165" fontId="1" fillId="0" borderId="1" xfId="0" applyNumberFormat="1" applyFont="1" applyBorder="1"/>
    <xf numFmtId="165" fontId="1" fillId="0" borderId="3" xfId="0" applyNumberFormat="1" applyFont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Border="1" applyAlignment="1">
      <alignment wrapText="1"/>
    </xf>
    <xf numFmtId="165" fontId="5" fillId="0" borderId="7" xfId="0" applyNumberFormat="1" applyFont="1" applyBorder="1" applyAlignment="1">
      <alignment wrapText="1"/>
    </xf>
    <xf numFmtId="165" fontId="1" fillId="0" borderId="13" xfId="0" applyNumberFormat="1" applyFont="1" applyBorder="1"/>
    <xf numFmtId="0" fontId="0" fillId="0" borderId="13" xfId="0" applyBorder="1"/>
    <xf numFmtId="49" fontId="6" fillId="0" borderId="91" xfId="0" applyNumberFormat="1" applyFont="1" applyBorder="1"/>
    <xf numFmtId="166" fontId="6" fillId="0" borderId="91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166" fontId="5" fillId="0" borderId="0" xfId="0" applyNumberFormat="1" applyFont="1"/>
    <xf numFmtId="0" fontId="18" fillId="0" borderId="0" xfId="0" applyFont="1" applyAlignment="1">
      <alignment wrapText="1"/>
    </xf>
    <xf numFmtId="164" fontId="18" fillId="0" borderId="0" xfId="0" applyNumberFormat="1" applyFont="1" applyAlignment="1">
      <alignment wrapText="1"/>
    </xf>
    <xf numFmtId="166" fontId="18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165" fontId="18" fillId="0" borderId="0" xfId="0" applyNumberFormat="1" applyFont="1"/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0" fontId="14" fillId="0" borderId="112" xfId="0" applyFont="1" applyBorder="1"/>
    <xf numFmtId="166" fontId="14" fillId="0" borderId="112" xfId="0" applyNumberFormat="1" applyFont="1" applyBorder="1"/>
    <xf numFmtId="164" fontId="14" fillId="0" borderId="112" xfId="0" applyNumberFormat="1" applyFont="1" applyBorder="1"/>
    <xf numFmtId="0" fontId="6" fillId="0" borderId="109" xfId="0" applyFont="1" applyBorder="1"/>
    <xf numFmtId="0" fontId="6" fillId="0" borderId="108" xfId="0" applyFont="1" applyBorder="1"/>
    <xf numFmtId="166" fontId="17" fillId="0" borderId="108" xfId="0" applyNumberFormat="1" applyFont="1" applyBorder="1"/>
    <xf numFmtId="166" fontId="5" fillId="0" borderId="108" xfId="0" applyNumberFormat="1" applyFont="1" applyBorder="1"/>
    <xf numFmtId="0" fontId="1" fillId="0" borderId="108" xfId="0" applyFont="1" applyBorder="1"/>
    <xf numFmtId="166" fontId="18" fillId="0" borderId="108" xfId="0" applyNumberFormat="1" applyFont="1" applyBorder="1"/>
    <xf numFmtId="166" fontId="14" fillId="0" borderId="113" xfId="0" applyNumberFormat="1" applyFont="1" applyBorder="1"/>
    <xf numFmtId="0" fontId="1" fillId="0" borderId="5" xfId="0" applyFont="1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22" xfId="0" applyBorder="1"/>
    <xf numFmtId="0" fontId="4" fillId="0" borderId="8" xfId="0" applyFont="1" applyBorder="1"/>
    <xf numFmtId="0" fontId="1" fillId="0" borderId="48" xfId="0" applyFont="1" applyBorder="1"/>
    <xf numFmtId="0" fontId="4" fillId="0" borderId="8" xfId="0" applyFont="1" applyBorder="1" applyAlignment="1">
      <alignment vertical="center"/>
    </xf>
    <xf numFmtId="0" fontId="5" fillId="2" borderId="48" xfId="0" applyFont="1" applyFill="1" applyBorder="1" applyAlignment="1">
      <alignment horizontal="center"/>
    </xf>
    <xf numFmtId="0" fontId="6" fillId="0" borderId="64" xfId="0" applyFont="1" applyBorder="1"/>
    <xf numFmtId="0" fontId="17" fillId="0" borderId="48" xfId="0" applyFont="1" applyBorder="1" applyAlignment="1">
      <alignment wrapText="1"/>
    </xf>
    <xf numFmtId="0" fontId="18" fillId="0" borderId="48" xfId="0" applyFont="1" applyBorder="1" applyAlignment="1">
      <alignment wrapText="1"/>
    </xf>
    <xf numFmtId="0" fontId="14" fillId="0" borderId="114" xfId="0" applyFont="1" applyBorder="1"/>
    <xf numFmtId="0" fontId="13" fillId="0" borderId="1" xfId="0" applyFont="1" applyBorder="1"/>
    <xf numFmtId="0" fontId="19" fillId="0" borderId="0" xfId="0" applyFont="1"/>
    <xf numFmtId="164" fontId="6" fillId="0" borderId="36" xfId="0" applyNumberFormat="1" applyFont="1" applyBorder="1"/>
    <xf numFmtId="165" fontId="14" fillId="0" borderId="112" xfId="0" applyNumberFormat="1" applyFont="1" applyBorder="1"/>
    <xf numFmtId="164" fontId="5" fillId="0" borderId="2" xfId="0" applyNumberFormat="1" applyFont="1" applyBorder="1"/>
    <xf numFmtId="164" fontId="5" fillId="0" borderId="1" xfId="0" applyNumberFormat="1" applyFont="1" applyBorder="1"/>
    <xf numFmtId="164" fontId="5" fillId="0" borderId="53" xfId="0" applyNumberFormat="1" applyFont="1" applyBorder="1"/>
    <xf numFmtId="0" fontId="5" fillId="0" borderId="7" xfId="0" applyFont="1" applyBorder="1"/>
    <xf numFmtId="164" fontId="5" fillId="0" borderId="7" xfId="0" applyNumberFormat="1" applyFont="1" applyBorder="1"/>
    <xf numFmtId="0" fontId="5" fillId="0" borderId="13" xfId="0" applyFont="1" applyBorder="1"/>
    <xf numFmtId="164" fontId="5" fillId="0" borderId="13" xfId="0" applyNumberFormat="1" applyFont="1" applyBorder="1"/>
    <xf numFmtId="0" fontId="14" fillId="0" borderId="1" xfId="0" applyFont="1" applyBorder="1"/>
    <xf numFmtId="164" fontId="14" fillId="0" borderId="1" xfId="0" applyNumberFormat="1" applyFont="1" applyBorder="1"/>
    <xf numFmtId="0" fontId="1" fillId="0" borderId="59" xfId="0" applyFont="1" applyBorder="1"/>
    <xf numFmtId="164" fontId="1" fillId="0" borderId="59" xfId="0" applyNumberFormat="1" applyFont="1" applyBorder="1"/>
    <xf numFmtId="0" fontId="1" fillId="0" borderId="40" xfId="0" applyFont="1" applyBorder="1"/>
    <xf numFmtId="164" fontId="1" fillId="0" borderId="40" xfId="0" applyNumberFormat="1" applyFont="1" applyBorder="1"/>
    <xf numFmtId="0" fontId="1" fillId="0" borderId="64" xfId="0" applyFont="1" applyBorder="1"/>
    <xf numFmtId="0" fontId="1" fillId="0" borderId="49" xfId="0" applyFont="1" applyBorder="1"/>
    <xf numFmtId="0" fontId="10" fillId="0" borderId="49" xfId="0" applyFont="1" applyBorder="1"/>
    <xf numFmtId="0" fontId="6" fillId="0" borderId="59" xfId="0" applyFont="1" applyBorder="1"/>
    <xf numFmtId="0" fontId="1" fillId="0" borderId="59" xfId="0" applyFont="1" applyBorder="1" applyAlignment="1">
      <alignment wrapText="1"/>
    </xf>
    <xf numFmtId="164" fontId="1" fillId="0" borderId="67" xfId="0" applyNumberFormat="1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5" fillId="0" borderId="47" xfId="0" applyNumberFormat="1" applyFont="1" applyBorder="1"/>
    <xf numFmtId="164" fontId="1" fillId="0" borderId="48" xfId="0" applyNumberFormat="1" applyFont="1" applyBorder="1"/>
    <xf numFmtId="164" fontId="5" fillId="0" borderId="49" xfId="0" applyNumberFormat="1" applyFont="1" applyBorder="1"/>
    <xf numFmtId="164" fontId="6" fillId="0" borderId="47" xfId="0" applyNumberFormat="1" applyFont="1" applyBorder="1"/>
    <xf numFmtId="164" fontId="5" fillId="0" borderId="115" xfId="0" applyNumberFormat="1" applyFont="1" applyBorder="1"/>
    <xf numFmtId="164" fontId="1" fillId="0" borderId="64" xfId="0" applyNumberFormat="1" applyFont="1" applyBorder="1"/>
    <xf numFmtId="164" fontId="1" fillId="0" borderId="82" xfId="0" applyNumberFormat="1" applyFont="1" applyBorder="1"/>
    <xf numFmtId="0" fontId="1" fillId="0" borderId="83" xfId="0" applyFont="1" applyBorder="1"/>
    <xf numFmtId="0" fontId="1" fillId="0" borderId="81" xfId="0" applyFont="1" applyBorder="1"/>
    <xf numFmtId="0" fontId="1" fillId="0" borderId="70" xfId="0" applyFont="1" applyBorder="1"/>
    <xf numFmtId="0" fontId="1" fillId="0" borderId="71" xfId="0" applyFont="1" applyBorder="1"/>
    <xf numFmtId="0" fontId="0" fillId="0" borderId="18" xfId="0" applyBorder="1"/>
    <xf numFmtId="0" fontId="0" fillId="0" borderId="6" xfId="0" applyBorder="1"/>
    <xf numFmtId="0" fontId="0" fillId="0" borderId="15" xfId="0" applyBorder="1"/>
    <xf numFmtId="0" fontId="0" fillId="0" borderId="44" xfId="0" applyBorder="1"/>
    <xf numFmtId="0" fontId="1" fillId="3" borderId="3" xfId="0" applyFont="1" applyFill="1" applyBorder="1" applyAlignment="1">
      <alignment vertical="center"/>
    </xf>
    <xf numFmtId="0" fontId="1" fillId="0" borderId="98" xfId="0" applyFont="1" applyBorder="1"/>
    <xf numFmtId="0" fontId="1" fillId="0" borderId="98" xfId="0" applyFont="1" applyBorder="1" applyAlignment="1">
      <alignment wrapText="1"/>
    </xf>
    <xf numFmtId="0" fontId="1" fillId="0" borderId="99" xfId="0" applyFont="1" applyBorder="1"/>
    <xf numFmtId="0" fontId="1" fillId="0" borderId="100" xfId="0" applyFont="1" applyBorder="1"/>
    <xf numFmtId="0" fontId="1" fillId="0" borderId="101" xfId="0" applyFont="1" applyBorder="1"/>
    <xf numFmtId="0" fontId="1" fillId="0" borderId="102" xfId="0" applyFont="1" applyBorder="1"/>
    <xf numFmtId="0" fontId="1" fillId="0" borderId="103" xfId="0" applyFont="1" applyBorder="1"/>
    <xf numFmtId="0" fontId="1" fillId="0" borderId="104" xfId="0" applyFont="1" applyBorder="1"/>
    <xf numFmtId="0" fontId="1" fillId="0" borderId="106" xfId="0" applyFont="1" applyBorder="1"/>
    <xf numFmtId="0" fontId="17" fillId="0" borderId="0" xfId="0" applyFont="1" applyAlignment="1">
      <alignment wrapText="1"/>
    </xf>
    <xf numFmtId="164" fontId="17" fillId="4" borderId="116" xfId="0" applyNumberFormat="1" applyFont="1" applyFill="1" applyBorder="1" applyAlignment="1">
      <alignment wrapText="1"/>
    </xf>
    <xf numFmtId="164" fontId="18" fillId="4" borderId="116" xfId="0" applyNumberFormat="1" applyFont="1" applyFill="1" applyBorder="1" applyAlignment="1">
      <alignment wrapText="1"/>
    </xf>
    <xf numFmtId="165" fontId="17" fillId="4" borderId="116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0" borderId="81" xfId="0" applyFont="1" applyBorder="1"/>
    <xf numFmtId="0" fontId="1" fillId="0" borderId="81" xfId="0" applyFont="1" applyBorder="1"/>
    <xf numFmtId="0" fontId="6" fillId="0" borderId="77" xfId="0" applyFont="1" applyBorder="1"/>
    <xf numFmtId="164" fontId="1" fillId="0" borderId="77" xfId="0" applyNumberFormat="1" applyFont="1" applyBorder="1"/>
    <xf numFmtId="0" fontId="6" fillId="0" borderId="80" xfId="0" applyFont="1" applyBorder="1"/>
    <xf numFmtId="164" fontId="1" fillId="0" borderId="80" xfId="0" applyNumberFormat="1" applyFont="1" applyBorder="1"/>
    <xf numFmtId="0" fontId="1" fillId="0" borderId="83" xfId="0" applyFont="1" applyBorder="1"/>
    <xf numFmtId="0" fontId="6" fillId="0" borderId="0" xfId="0" applyFont="1"/>
    <xf numFmtId="0" fontId="1" fillId="0" borderId="82" xfId="0" applyFont="1" applyBorder="1"/>
    <xf numFmtId="0" fontId="1" fillId="0" borderId="38" xfId="0" applyFont="1" applyBorder="1"/>
    <xf numFmtId="0" fontId="6" fillId="0" borderId="37" xfId="0" applyFont="1" applyBorder="1"/>
    <xf numFmtId="0" fontId="1" fillId="0" borderId="77" xfId="0" applyFont="1" applyBorder="1"/>
    <xf numFmtId="0" fontId="6" fillId="0" borderId="85" xfId="0" applyFont="1" applyBorder="1"/>
    <xf numFmtId="0" fontId="1" fillId="0" borderId="84" xfId="0" applyFont="1" applyBorder="1"/>
    <xf numFmtId="0" fontId="1" fillId="0" borderId="39" xfId="0" applyFont="1" applyBorder="1"/>
    <xf numFmtId="0" fontId="1" fillId="0" borderId="78" xfId="0" applyFont="1" applyBorder="1"/>
    <xf numFmtId="0" fontId="1" fillId="0" borderId="86" xfId="0" applyFont="1" applyBorder="1"/>
    <xf numFmtId="0" fontId="1" fillId="0" borderId="79" xfId="0" applyFont="1" applyBorder="1"/>
    <xf numFmtId="0" fontId="6" fillId="0" borderId="2" xfId="0" applyFont="1" applyBorder="1"/>
    <xf numFmtId="0" fontId="6" fillId="0" borderId="54" xfId="0" applyFont="1" applyBorder="1"/>
    <xf numFmtId="0" fontId="1" fillId="0" borderId="80" xfId="0" applyFont="1" applyBorder="1"/>
    <xf numFmtId="0" fontId="6" fillId="0" borderId="64" xfId="0" applyFont="1" applyBorder="1"/>
    <xf numFmtId="0" fontId="3" fillId="0" borderId="114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  <xf numFmtId="0" fontId="4" fillId="0" borderId="47" xfId="0" applyFont="1" applyBorder="1"/>
    <xf numFmtId="0" fontId="4" fillId="0" borderId="40" xfId="0" applyFont="1" applyBorder="1"/>
    <xf numFmtId="0" fontId="1" fillId="0" borderId="40" xfId="0" applyFont="1" applyBorder="1"/>
    <xf numFmtId="0" fontId="6" fillId="0" borderId="31" xfId="0" applyFont="1" applyBorder="1" applyAlignment="1">
      <alignment wrapText="1"/>
    </xf>
    <xf numFmtId="0" fontId="1" fillId="0" borderId="32" xfId="0" applyFont="1" applyBorder="1" applyAlignment="1">
      <alignment wrapText="1"/>
    </xf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5" fillId="0" borderId="0" xfId="0" applyFont="1"/>
    <xf numFmtId="0" fontId="14" fillId="0" borderId="112" xfId="0" applyFont="1" applyBorder="1"/>
    <xf numFmtId="0" fontId="18" fillId="0" borderId="0" xfId="0" applyFont="1" applyAlignment="1">
      <alignment wrapText="1"/>
    </xf>
    <xf numFmtId="0" fontId="5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1" fillId="0" borderId="6" xfId="0" applyFont="1" applyBorder="1" applyAlignment="1">
      <alignment wrapText="1"/>
    </xf>
    <xf numFmtId="165" fontId="5" fillId="0" borderId="61" xfId="0" applyNumberFormat="1" applyFont="1" applyBorder="1" applyAlignment="1">
      <alignment wrapText="1"/>
    </xf>
    <xf numFmtId="165" fontId="5" fillId="0" borderId="111" xfId="0" applyNumberFormat="1" applyFont="1" applyBorder="1" applyAlignment="1">
      <alignment wrapText="1"/>
    </xf>
    <xf numFmtId="165" fontId="5" fillId="0" borderId="18" xfId="0" applyNumberFormat="1" applyFont="1" applyBorder="1" applyAlignment="1">
      <alignment wrapText="1"/>
    </xf>
    <xf numFmtId="0" fontId="5" fillId="0" borderId="91" xfId="0" applyFont="1" applyBorder="1"/>
    <xf numFmtId="0" fontId="5" fillId="0" borderId="48" xfId="0" applyFont="1" applyBorder="1"/>
    <xf numFmtId="0" fontId="14" fillId="0" borderId="70" xfId="0" applyFont="1" applyBorder="1"/>
    <xf numFmtId="0" fontId="14" fillId="0" borderId="71" xfId="0" applyFont="1" applyBorder="1"/>
    <xf numFmtId="0" fontId="3" fillId="0" borderId="64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5" fillId="0" borderId="64" xfId="0" applyFont="1" applyBorder="1"/>
    <xf numFmtId="0" fontId="6" fillId="0" borderId="48" xfId="0" applyFont="1" applyBorder="1"/>
    <xf numFmtId="0" fontId="5" fillId="2" borderId="63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3" fillId="0" borderId="66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5" fillId="0" borderId="65" xfId="0" applyFont="1" applyBorder="1" applyAlignment="1">
      <alignment wrapText="1"/>
    </xf>
    <xf numFmtId="0" fontId="1" fillId="0" borderId="111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6" fillId="0" borderId="76" xfId="0" applyFont="1" applyBorder="1"/>
    <xf numFmtId="0" fontId="1" fillId="0" borderId="87" xfId="0" applyFont="1" applyBorder="1"/>
    <xf numFmtId="0" fontId="1" fillId="0" borderId="30" xfId="0" applyFont="1" applyBorder="1"/>
    <xf numFmtId="0" fontId="1" fillId="0" borderId="88" xfId="0" applyFont="1" applyBorder="1"/>
    <xf numFmtId="0" fontId="1" fillId="0" borderId="17" xfId="0" applyFont="1" applyBorder="1"/>
    <xf numFmtId="0" fontId="6" fillId="0" borderId="90" xfId="0" applyFont="1" applyBorder="1"/>
    <xf numFmtId="0" fontId="1" fillId="0" borderId="44" xfId="0" applyFont="1" applyBorder="1"/>
    <xf numFmtId="0" fontId="6" fillId="0" borderId="82" xfId="0" applyFont="1" applyBorder="1"/>
    <xf numFmtId="164" fontId="1" fillId="0" borderId="82" xfId="0" applyNumberFormat="1" applyFont="1" applyBorder="1"/>
    <xf numFmtId="0" fontId="6" fillId="0" borderId="83" xfId="0" applyFont="1" applyBorder="1"/>
    <xf numFmtId="164" fontId="1" fillId="0" borderId="83" xfId="0" applyNumberFormat="1" applyFont="1" applyBorder="1"/>
    <xf numFmtId="0" fontId="6" fillId="0" borderId="91" xfId="0" applyFont="1" applyBorder="1"/>
    <xf numFmtId="164" fontId="1" fillId="0" borderId="89" xfId="0" applyNumberFormat="1" applyFont="1" applyBorder="1"/>
    <xf numFmtId="0" fontId="1" fillId="0" borderId="53" xfId="0" applyFont="1" applyBorder="1"/>
    <xf numFmtId="0" fontId="1" fillId="0" borderId="30" xfId="0" applyFont="1" applyBorder="1" applyAlignment="1">
      <alignment wrapText="1"/>
    </xf>
    <xf numFmtId="0" fontId="1" fillId="0" borderId="34" xfId="0" applyFont="1" applyBorder="1"/>
    <xf numFmtId="0" fontId="6" fillId="0" borderId="38" xfId="0" applyFont="1" applyBorder="1"/>
    <xf numFmtId="0" fontId="8" fillId="3" borderId="19" xfId="1" applyFill="1" applyBorder="1" applyAlignment="1" applyProtection="1">
      <alignment horizontal="center" vertical="center"/>
    </xf>
    <xf numFmtId="0" fontId="8" fillId="3" borderId="6" xfId="1" applyFill="1" applyBorder="1" applyAlignment="1" applyProtection="1">
      <alignment horizontal="center" vertical="center"/>
    </xf>
    <xf numFmtId="0" fontId="8" fillId="3" borderId="5" xfId="1" applyFill="1" applyBorder="1" applyAlignment="1" applyProtection="1">
      <alignment horizontal="left" vertical="center"/>
    </xf>
    <xf numFmtId="0" fontId="8" fillId="3" borderId="6" xfId="1" applyFill="1" applyBorder="1" applyAlignment="1" applyProtection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4" fillId="0" borderId="25" xfId="0" applyFont="1" applyBorder="1"/>
    <xf numFmtId="0" fontId="4" fillId="0" borderId="26" xfId="0" applyFont="1" applyBorder="1"/>
    <xf numFmtId="0" fontId="1" fillId="0" borderId="26" xfId="0" applyFont="1" applyBorder="1"/>
    <xf numFmtId="0" fontId="1" fillId="0" borderId="97" xfId="0" applyFont="1" applyBorder="1"/>
    <xf numFmtId="0" fontId="1" fillId="0" borderId="62" xfId="0" applyFont="1" applyBorder="1"/>
    <xf numFmtId="0" fontId="1" fillId="0" borderId="41" xfId="0" applyFont="1" applyBorder="1"/>
    <xf numFmtId="0" fontId="8" fillId="3" borderId="5" xfId="1" applyFill="1" applyBorder="1" applyAlignment="1" applyProtection="1">
      <alignment horizontal="center" vertical="center"/>
    </xf>
    <xf numFmtId="0" fontId="9" fillId="0" borderId="96" xfId="0" applyFont="1" applyBorder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"/>
  <sheetViews>
    <sheetView tabSelected="1" zoomScale="120" zoomScaleNormal="120" workbookViewId="0"/>
  </sheetViews>
  <sheetFormatPr baseColWidth="10" defaultColWidth="0" defaultRowHeight="15" zeroHeight="1"/>
  <cols>
    <col min="1" max="1" width="35.6640625" customWidth="1"/>
    <col min="2" max="3" width="15.6640625" customWidth="1"/>
    <col min="4" max="5" width="8.6640625" customWidth="1"/>
    <col min="6" max="6" width="18.6640625" customWidth="1"/>
    <col min="7" max="7" width="10.6640625" customWidth="1"/>
    <col min="8" max="8" width="9.1640625" customWidth="1"/>
    <col min="9" max="26" width="0" hidden="1" customWidth="1"/>
    <col min="27" max="16384" width="9.1640625" hidden="1"/>
  </cols>
  <sheetData>
    <row r="1" spans="1:26">
      <c r="A1" s="3"/>
      <c r="B1" s="3"/>
      <c r="C1" s="3"/>
      <c r="D1" s="3"/>
      <c r="E1" s="3"/>
      <c r="F1" s="3"/>
      <c r="G1" s="3"/>
    </row>
    <row r="2" spans="1:26" ht="35" customHeight="1">
      <c r="A2" s="267" t="s">
        <v>0</v>
      </c>
      <c r="B2" s="268"/>
      <c r="C2" s="268"/>
      <c r="D2" s="268"/>
      <c r="E2" s="268"/>
      <c r="F2" s="5" t="s">
        <v>2</v>
      </c>
      <c r="G2" s="5"/>
    </row>
    <row r="3" spans="1:26">
      <c r="A3" s="269" t="s">
        <v>1</v>
      </c>
      <c r="B3" s="269"/>
      <c r="C3" s="269"/>
      <c r="D3" s="269"/>
      <c r="E3" s="269"/>
      <c r="F3" s="6" t="s">
        <v>3</v>
      </c>
      <c r="G3" s="6" t="s">
        <v>4</v>
      </c>
    </row>
    <row r="4" spans="1:26">
      <c r="A4" s="269"/>
      <c r="B4" s="269"/>
      <c r="C4" s="269"/>
      <c r="D4" s="269"/>
      <c r="E4" s="269"/>
      <c r="F4" s="7">
        <v>0.23</v>
      </c>
      <c r="G4" s="7">
        <v>0</v>
      </c>
    </row>
    <row r="5" spans="1:26">
      <c r="A5" s="8"/>
      <c r="B5" s="8"/>
      <c r="C5" s="8"/>
      <c r="D5" s="8"/>
      <c r="E5" s="8"/>
      <c r="F5" s="8"/>
      <c r="G5" s="8"/>
    </row>
    <row r="6" spans="1:26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>
      <c r="A7" s="2" t="s">
        <v>12</v>
      </c>
      <c r="B7" s="217">
        <f>'SO 7385'!I230-Rekapitulácia!D7-Rekapitulácia!F7</f>
        <v>0</v>
      </c>
      <c r="C7" s="217">
        <f>'SO 7385'!P25</f>
        <v>0</v>
      </c>
      <c r="D7" s="217">
        <f>'SO 7385'!P17</f>
        <v>0</v>
      </c>
      <c r="E7" s="217">
        <f>'SO 7385'!P16</f>
        <v>0</v>
      </c>
      <c r="F7" s="217">
        <f>'SO 7385'!E18</f>
        <v>0</v>
      </c>
      <c r="G7" s="217">
        <f t="shared" ref="G7:G14" si="0">B7+C7+D7+E7+F7</f>
        <v>0</v>
      </c>
      <c r="K7">
        <f>'SO 7385'!K230</f>
        <v>0</v>
      </c>
      <c r="Q7">
        <v>30.126000000000001</v>
      </c>
    </row>
    <row r="8" spans="1:26">
      <c r="A8" s="2" t="s">
        <v>13</v>
      </c>
      <c r="B8" s="217">
        <f>'SO 7400'!I192-Rekapitulácia!D8-Rekapitulácia!F8</f>
        <v>0</v>
      </c>
      <c r="C8" s="217">
        <f>'SO 7400'!P25</f>
        <v>0</v>
      </c>
      <c r="D8" s="217">
        <f>'SO 7400'!P17</f>
        <v>0</v>
      </c>
      <c r="E8" s="217">
        <f>'SO 7400'!P16</f>
        <v>0</v>
      </c>
      <c r="F8" s="217">
        <f>'SO 7400'!E18</f>
        <v>0</v>
      </c>
      <c r="G8" s="217">
        <f t="shared" si="0"/>
        <v>0</v>
      </c>
      <c r="K8">
        <f>'SO 7400'!K192</f>
        <v>0</v>
      </c>
      <c r="Q8">
        <v>30.126000000000001</v>
      </c>
    </row>
    <row r="9" spans="1:26">
      <c r="A9" s="2" t="s">
        <v>14</v>
      </c>
      <c r="B9" s="217">
        <f>'SO 7401'!I80-Rekapitulácia!D9-Rekapitulácia!F9</f>
        <v>0</v>
      </c>
      <c r="C9" s="217">
        <f>'SO 7401'!P25</f>
        <v>0</v>
      </c>
      <c r="D9" s="217">
        <f>'SO 7401'!P17</f>
        <v>0</v>
      </c>
      <c r="E9" s="217">
        <f>'SO 7401'!P16</f>
        <v>0</v>
      </c>
      <c r="F9" s="217">
        <f>'SO 7401'!E18</f>
        <v>0</v>
      </c>
      <c r="G9" s="217">
        <f t="shared" si="0"/>
        <v>0</v>
      </c>
      <c r="K9">
        <f>'SO 7401'!K80</f>
        <v>0</v>
      </c>
      <c r="Q9">
        <v>30.126000000000001</v>
      </c>
    </row>
    <row r="10" spans="1:26">
      <c r="A10" s="2" t="s">
        <v>15</v>
      </c>
      <c r="B10" s="217">
        <f>'SO 7402'!I80-Rekapitulácia!D10-Rekapitulácia!F10</f>
        <v>0</v>
      </c>
      <c r="C10" s="217">
        <f>'SO 7402'!P25</f>
        <v>0</v>
      </c>
      <c r="D10" s="217">
        <f>'SO 7402'!P17</f>
        <v>0</v>
      </c>
      <c r="E10" s="217">
        <f>'SO 7402'!P16</f>
        <v>0</v>
      </c>
      <c r="F10" s="217">
        <f>'SO 7402'!E18</f>
        <v>0</v>
      </c>
      <c r="G10" s="217">
        <f t="shared" si="0"/>
        <v>0</v>
      </c>
      <c r="K10">
        <f>'SO 7402'!K80</f>
        <v>0</v>
      </c>
      <c r="Q10">
        <v>30.126000000000001</v>
      </c>
    </row>
    <row r="11" spans="1:26">
      <c r="A11" s="2" t="s">
        <v>16</v>
      </c>
      <c r="B11" s="217">
        <f>'SO 7403'!I105-Rekapitulácia!D11-Rekapitulácia!F11</f>
        <v>0</v>
      </c>
      <c r="C11" s="217">
        <f>'SO 7403'!P25</f>
        <v>0</v>
      </c>
      <c r="D11" s="217">
        <f>'SO 7403'!P17</f>
        <v>0</v>
      </c>
      <c r="E11" s="217">
        <f>'SO 7403'!P16</f>
        <v>0</v>
      </c>
      <c r="F11" s="217">
        <f>'SO 7403'!E18</f>
        <v>0</v>
      </c>
      <c r="G11" s="217">
        <f t="shared" si="0"/>
        <v>0</v>
      </c>
      <c r="K11">
        <f>'SO 7403'!K105</f>
        <v>0</v>
      </c>
      <c r="Q11">
        <v>30.126000000000001</v>
      </c>
    </row>
    <row r="12" spans="1:26">
      <c r="A12" s="2" t="s">
        <v>17</v>
      </c>
      <c r="B12" s="217">
        <f>'SO 7404'!I114-Rekapitulácia!D12-Rekapitulácia!F12</f>
        <v>0</v>
      </c>
      <c r="C12" s="217">
        <f>'SO 7404'!P25</f>
        <v>0</v>
      </c>
      <c r="D12" s="217">
        <f>'SO 7404'!P17</f>
        <v>0</v>
      </c>
      <c r="E12" s="217">
        <f>'SO 7404'!P16</f>
        <v>0</v>
      </c>
      <c r="F12" s="217">
        <f>'SO 7404'!E18</f>
        <v>0</v>
      </c>
      <c r="G12" s="217">
        <f t="shared" si="0"/>
        <v>0</v>
      </c>
      <c r="K12">
        <f>'SO 7404'!K114</f>
        <v>0</v>
      </c>
      <c r="Q12">
        <v>30.126000000000001</v>
      </c>
    </row>
    <row r="13" spans="1:26">
      <c r="A13" s="2" t="s">
        <v>18</v>
      </c>
      <c r="B13" s="217">
        <f>'SO 7405'!I134-Rekapitulácia!D13-Rekapitulácia!F13</f>
        <v>0</v>
      </c>
      <c r="C13" s="217">
        <f>'SO 7405'!P25</f>
        <v>0</v>
      </c>
      <c r="D13" s="217">
        <f>'SO 7405'!P17</f>
        <v>0</v>
      </c>
      <c r="E13" s="217">
        <f>'SO 7405'!P16</f>
        <v>0</v>
      </c>
      <c r="F13" s="217">
        <f>'SO 7405'!E18</f>
        <v>0</v>
      </c>
      <c r="G13" s="217">
        <f t="shared" si="0"/>
        <v>0</v>
      </c>
      <c r="K13">
        <f>'SO 7405'!K134</f>
        <v>0</v>
      </c>
      <c r="Q13">
        <v>30.126000000000001</v>
      </c>
    </row>
    <row r="14" spans="1:26">
      <c r="A14" s="2" t="s">
        <v>19</v>
      </c>
      <c r="B14" s="219">
        <f>'SO 7406'!I80-Rekapitulácia!D14-Rekapitulácia!F14</f>
        <v>0</v>
      </c>
      <c r="C14" s="219">
        <f>'SO 7406'!P25</f>
        <v>0</v>
      </c>
      <c r="D14" s="219">
        <f>'SO 7406'!P17</f>
        <v>0</v>
      </c>
      <c r="E14" s="219">
        <f>'SO 7406'!P16</f>
        <v>0</v>
      </c>
      <c r="F14" s="219">
        <f>'SO 7406'!E18</f>
        <v>0</v>
      </c>
      <c r="G14" s="219">
        <f t="shared" si="0"/>
        <v>0</v>
      </c>
      <c r="K14">
        <f>'SO 7406'!K80</f>
        <v>0</v>
      </c>
      <c r="Q14">
        <v>30.126000000000001</v>
      </c>
    </row>
    <row r="15" spans="1:26">
      <c r="A15" s="222" t="s">
        <v>735</v>
      </c>
      <c r="B15" s="223">
        <f>SUM(B7:B14)</f>
        <v>0</v>
      </c>
      <c r="C15" s="223">
        <f>SUM(C7:C14)</f>
        <v>0</v>
      </c>
      <c r="D15" s="223">
        <f>SUM(D7:D14)</f>
        <v>0</v>
      </c>
      <c r="E15" s="223">
        <f>SUM(E7:E14)</f>
        <v>0</v>
      </c>
      <c r="F15" s="223">
        <f>SUM(F7:F14)</f>
        <v>0</v>
      </c>
      <c r="G15" s="223">
        <f>SUM(G7:G14)-SUM(Z7:Z14)</f>
        <v>0</v>
      </c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>
      <c r="A16" s="220" t="s">
        <v>736</v>
      </c>
      <c r="B16" s="221">
        <f>G15-SUM(Rekapitulácia!K7:'Rekapitulácia'!K14)*1</f>
        <v>0</v>
      </c>
      <c r="C16" s="221"/>
      <c r="D16" s="221"/>
      <c r="E16" s="221"/>
      <c r="F16" s="221"/>
      <c r="G16" s="221">
        <f>ROUND(((ROUND(B16,2)*23)/100),2)*1</f>
        <v>0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1:26">
      <c r="A17" s="4" t="s">
        <v>737</v>
      </c>
      <c r="B17" s="218">
        <f>(G15-B16)</f>
        <v>0</v>
      </c>
      <c r="C17" s="218"/>
      <c r="D17" s="218"/>
      <c r="E17" s="218"/>
      <c r="F17" s="218"/>
      <c r="G17" s="218">
        <f>ROUND(((ROUND(B17,2)*0)/100),2)</f>
        <v>0</v>
      </c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1:26">
      <c r="A18" s="224" t="s">
        <v>738</v>
      </c>
      <c r="B18" s="225"/>
      <c r="C18" s="225"/>
      <c r="D18" s="225"/>
      <c r="E18" s="225"/>
      <c r="F18" s="225"/>
      <c r="G18" s="225">
        <f>SUM(G15:G17)</f>
        <v>0</v>
      </c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  <row r="19" spans="1:26"/>
    <row r="20" spans="1:26"/>
    <row r="21" spans="1:26"/>
    <row r="22" spans="1:26"/>
    <row r="23" spans="1:26"/>
  </sheetData>
  <mergeCells count="2">
    <mergeCell ref="A2:E2"/>
    <mergeCell ref="A3:E4"/>
  </mergeCells>
  <printOptions horizontalCentered="1"/>
  <pageMargins left="0.7" right="0.7" top="0.75" bottom="0.75" header="0.3" footer="0.3"/>
  <pageSetup paperSize="9" scale="9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85"/>
  <sheetViews>
    <sheetView workbookViewId="0">
      <pane ySplit="1" topLeftCell="A11" activePane="bottomLeft" state="frozen"/>
      <selection pane="bottomLeft" activeCell="Q1" sqref="Q1:Q1048576"/>
    </sheetView>
  </sheetViews>
  <sheetFormatPr baseColWidth="10" defaultColWidth="10.83203125" defaultRowHeight="15" zeroHeight="1"/>
  <cols>
    <col min="1" max="1" width="1.6640625" customWidth="1"/>
    <col min="2" max="2" width="4.6640625" customWidth="1"/>
    <col min="3" max="3" width="12.6640625" customWidth="1"/>
    <col min="4" max="5" width="22.6640625" customWidth="1"/>
    <col min="6" max="7" width="9.6640625" customWidth="1"/>
    <col min="8" max="9" width="12.6640625" customWidth="1"/>
    <col min="10" max="10" width="10.6640625" hidden="1" customWidth="1"/>
    <col min="11" max="15" width="10.83203125" hidden="1" customWidth="1"/>
    <col min="16" max="16" width="9.6640625" customWidth="1"/>
    <col min="17" max="17" width="10.83203125" hidden="1" customWidth="1"/>
    <col min="18" max="18" width="10.83203125" customWidth="1"/>
    <col min="19" max="19" width="7.6640625" customWidth="1"/>
    <col min="20" max="21" width="10.83203125" hidden="1" customWidth="1"/>
    <col min="22" max="22" width="7.6640625" customWidth="1"/>
    <col min="23" max="23" width="2.6640625" customWidth="1"/>
    <col min="24" max="26" width="10.83203125" hidden="1" customWidth="1"/>
    <col min="27" max="27" width="9.1640625" customWidth="1"/>
  </cols>
  <sheetData>
    <row r="1" spans="1:23" ht="35" customHeight="1">
      <c r="A1" s="12"/>
      <c r="B1" s="348" t="s">
        <v>20</v>
      </c>
      <c r="C1" s="349"/>
      <c r="D1" s="12"/>
      <c r="E1" s="350" t="s">
        <v>0</v>
      </c>
      <c r="F1" s="351"/>
      <c r="G1" s="13"/>
      <c r="H1" s="362" t="s">
        <v>82</v>
      </c>
      <c r="I1" s="349"/>
      <c r="J1" s="253"/>
      <c r="K1" s="159"/>
      <c r="L1" s="159"/>
      <c r="M1" s="159"/>
      <c r="N1" s="159"/>
      <c r="O1" s="159"/>
      <c r="P1" s="160"/>
      <c r="Q1" s="110"/>
      <c r="R1" s="110"/>
      <c r="S1" s="110"/>
      <c r="T1" s="110"/>
      <c r="U1" s="110"/>
      <c r="V1" s="110"/>
      <c r="W1" s="52">
        <v>30.126000000000001</v>
      </c>
    </row>
    <row r="2" spans="1:23" ht="35" customHeight="1">
      <c r="A2" s="15"/>
      <c r="B2" s="352" t="s">
        <v>20</v>
      </c>
      <c r="C2" s="353"/>
      <c r="D2" s="353"/>
      <c r="E2" s="353"/>
      <c r="F2" s="353"/>
      <c r="G2" s="353"/>
      <c r="H2" s="353"/>
      <c r="I2" s="353"/>
      <c r="J2" s="363"/>
      <c r="K2" s="353"/>
      <c r="L2" s="353"/>
      <c r="M2" s="353"/>
      <c r="N2" s="353"/>
      <c r="O2" s="353"/>
      <c r="P2" s="353"/>
      <c r="Q2" s="354"/>
      <c r="R2" s="354"/>
      <c r="S2" s="354"/>
      <c r="T2" s="354"/>
      <c r="U2" s="354"/>
      <c r="V2" s="355"/>
      <c r="W2" s="52"/>
    </row>
    <row r="3" spans="1:23" ht="18" customHeight="1">
      <c r="A3" s="15"/>
      <c r="B3" s="356" t="s">
        <v>1</v>
      </c>
      <c r="C3" s="357"/>
      <c r="D3" s="357"/>
      <c r="E3" s="357"/>
      <c r="F3" s="357"/>
      <c r="G3" s="358"/>
      <c r="H3" s="358"/>
      <c r="I3" s="358"/>
      <c r="J3" s="359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9"/>
      <c r="W3" s="52"/>
    </row>
    <row r="4" spans="1:23" ht="18" customHeight="1">
      <c r="A4" s="15"/>
      <c r="B4" s="40" t="s">
        <v>732</v>
      </c>
      <c r="C4" s="32"/>
      <c r="D4" s="23"/>
      <c r="E4" s="23"/>
      <c r="F4" s="41" t="s">
        <v>22</v>
      </c>
      <c r="G4" s="23"/>
      <c r="H4" s="23"/>
      <c r="I4" s="23"/>
      <c r="J4" s="254"/>
      <c r="K4" s="76"/>
      <c r="L4" s="24"/>
      <c r="M4" s="24"/>
      <c r="N4" s="24"/>
      <c r="O4" s="24"/>
      <c r="P4" s="24"/>
      <c r="Q4" s="24"/>
      <c r="R4" s="24"/>
      <c r="S4" s="24"/>
      <c r="T4" s="24"/>
      <c r="U4" s="24"/>
      <c r="V4" s="111"/>
      <c r="W4" s="52"/>
    </row>
    <row r="5" spans="1:23" ht="18" customHeight="1">
      <c r="A5" s="15"/>
      <c r="B5" s="38"/>
      <c r="C5" s="32"/>
      <c r="D5" s="23"/>
      <c r="E5" s="23"/>
      <c r="F5" s="41" t="s">
        <v>23</v>
      </c>
      <c r="G5" s="23"/>
      <c r="H5" s="23"/>
      <c r="I5" s="23"/>
      <c r="J5" s="254"/>
      <c r="K5" s="76"/>
      <c r="L5" s="24"/>
      <c r="M5" s="24"/>
      <c r="N5" s="24"/>
      <c r="O5" s="24"/>
      <c r="P5" s="24"/>
      <c r="Q5" s="24"/>
      <c r="R5" s="24"/>
      <c r="S5" s="24"/>
      <c r="T5" s="24"/>
      <c r="U5" s="24"/>
      <c r="V5" s="111"/>
      <c r="W5" s="52"/>
    </row>
    <row r="6" spans="1:23" ht="18" customHeight="1">
      <c r="A6" s="15"/>
      <c r="B6" s="42" t="s">
        <v>24</v>
      </c>
      <c r="C6" s="32"/>
      <c r="D6" s="41" t="s">
        <v>25</v>
      </c>
      <c r="E6" s="23"/>
      <c r="F6" s="41" t="s">
        <v>26</v>
      </c>
      <c r="G6" s="41" t="s">
        <v>27</v>
      </c>
      <c r="H6" s="23"/>
      <c r="I6" s="23"/>
      <c r="J6" s="254"/>
      <c r="K6" s="76"/>
      <c r="L6" s="24"/>
      <c r="M6" s="24"/>
      <c r="N6" s="24"/>
      <c r="O6" s="24"/>
      <c r="P6" s="24"/>
      <c r="Q6" s="24"/>
      <c r="R6" s="24"/>
      <c r="S6" s="24"/>
      <c r="T6" s="24"/>
      <c r="U6" s="24"/>
      <c r="V6" s="111"/>
      <c r="W6" s="52"/>
    </row>
    <row r="7" spans="1:23" ht="20" customHeight="1">
      <c r="A7" s="15"/>
      <c r="B7" s="298" t="s">
        <v>28</v>
      </c>
      <c r="C7" s="299"/>
      <c r="D7" s="299"/>
      <c r="E7" s="299"/>
      <c r="F7" s="299"/>
      <c r="G7" s="299"/>
      <c r="H7" s="345"/>
      <c r="I7" s="44"/>
      <c r="J7" s="255"/>
      <c r="K7" s="76"/>
      <c r="L7" s="24"/>
      <c r="M7" s="24"/>
      <c r="N7" s="24"/>
      <c r="O7" s="24"/>
      <c r="P7" s="24"/>
      <c r="Q7" s="24"/>
      <c r="R7" s="24"/>
      <c r="S7" s="24"/>
      <c r="T7" s="24"/>
      <c r="U7" s="24"/>
      <c r="V7" s="111"/>
      <c r="W7" s="52"/>
    </row>
    <row r="8" spans="1:23" ht="18" customHeight="1">
      <c r="A8" s="15"/>
      <c r="B8" s="46" t="s">
        <v>31</v>
      </c>
      <c r="C8" s="43"/>
      <c r="D8" s="26"/>
      <c r="E8" s="26"/>
      <c r="F8" s="47" t="s">
        <v>32</v>
      </c>
      <c r="G8" s="26"/>
      <c r="H8" s="26"/>
      <c r="I8" s="23"/>
      <c r="J8" s="254"/>
      <c r="K8" s="76"/>
      <c r="L8" s="24"/>
      <c r="M8" s="24"/>
      <c r="N8" s="24"/>
      <c r="O8" s="24"/>
      <c r="P8" s="24"/>
      <c r="Q8" s="24"/>
      <c r="R8" s="24"/>
      <c r="S8" s="24"/>
      <c r="T8" s="24"/>
      <c r="U8" s="24"/>
      <c r="V8" s="111"/>
      <c r="W8" s="52"/>
    </row>
    <row r="9" spans="1:23" ht="20" customHeight="1">
      <c r="A9" s="15"/>
      <c r="B9" s="298" t="s">
        <v>29</v>
      </c>
      <c r="C9" s="299"/>
      <c r="D9" s="299"/>
      <c r="E9" s="299"/>
      <c r="F9" s="299"/>
      <c r="G9" s="299"/>
      <c r="H9" s="345"/>
      <c r="I9" s="45"/>
      <c r="J9" s="255"/>
      <c r="K9" s="76"/>
      <c r="L9" s="24"/>
      <c r="M9" s="24"/>
      <c r="N9" s="24"/>
      <c r="O9" s="24"/>
      <c r="P9" s="24"/>
      <c r="Q9" s="24"/>
      <c r="R9" s="24"/>
      <c r="S9" s="24"/>
      <c r="T9" s="24"/>
      <c r="U9" s="24"/>
      <c r="V9" s="111"/>
      <c r="W9" s="52"/>
    </row>
    <row r="10" spans="1:23" ht="18" customHeight="1">
      <c r="A10" s="15"/>
      <c r="B10" s="42" t="s">
        <v>31</v>
      </c>
      <c r="C10" s="32"/>
      <c r="D10" s="23"/>
      <c r="E10" s="23"/>
      <c r="F10" s="41" t="s">
        <v>32</v>
      </c>
      <c r="G10" s="23"/>
      <c r="H10" s="23"/>
      <c r="I10" s="23"/>
      <c r="J10" s="254"/>
      <c r="K10" s="76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111"/>
      <c r="W10" s="52"/>
    </row>
    <row r="11" spans="1:23" ht="20" customHeight="1">
      <c r="A11" s="15"/>
      <c r="B11" s="298" t="s">
        <v>30</v>
      </c>
      <c r="C11" s="299"/>
      <c r="D11" s="299"/>
      <c r="E11" s="299"/>
      <c r="F11" s="299"/>
      <c r="G11" s="299"/>
      <c r="H11" s="345"/>
      <c r="I11" s="45"/>
      <c r="J11" s="255"/>
      <c r="K11" s="76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111"/>
      <c r="W11" s="52"/>
    </row>
    <row r="12" spans="1:23" ht="18" customHeight="1">
      <c r="A12" s="15"/>
      <c r="B12" s="42" t="s">
        <v>31</v>
      </c>
      <c r="C12" s="32"/>
      <c r="D12" s="23"/>
      <c r="E12" s="23"/>
      <c r="F12" s="41" t="s">
        <v>32</v>
      </c>
      <c r="G12" s="23"/>
      <c r="H12" s="23"/>
      <c r="I12" s="23"/>
      <c r="J12" s="254"/>
      <c r="K12" s="76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111"/>
      <c r="W12" s="52"/>
    </row>
    <row r="13" spans="1:23" ht="18" customHeight="1">
      <c r="A13" s="15"/>
      <c r="B13" s="48"/>
      <c r="C13" s="49"/>
      <c r="D13" s="29"/>
      <c r="E13" s="29"/>
      <c r="F13" s="29"/>
      <c r="G13" s="29"/>
      <c r="H13" s="29"/>
      <c r="I13" s="32"/>
      <c r="J13" s="254"/>
      <c r="K13" s="76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111"/>
      <c r="W13" s="52"/>
    </row>
    <row r="14" spans="1:23" ht="18" customHeight="1">
      <c r="A14" s="15"/>
      <c r="B14" s="53" t="s">
        <v>6</v>
      </c>
      <c r="C14" s="61" t="s">
        <v>53</v>
      </c>
      <c r="D14" s="60" t="s">
        <v>54</v>
      </c>
      <c r="E14" s="65" t="s">
        <v>55</v>
      </c>
      <c r="F14" s="291" t="s">
        <v>39</v>
      </c>
      <c r="G14" s="281"/>
      <c r="H14" s="346"/>
      <c r="I14" s="32"/>
      <c r="J14" s="254"/>
      <c r="K14" s="76"/>
      <c r="L14" s="24"/>
      <c r="M14" s="24"/>
      <c r="N14" s="24"/>
      <c r="O14" s="72"/>
      <c r="P14" s="80">
        <v>0</v>
      </c>
      <c r="Q14" s="76"/>
      <c r="R14" s="24"/>
      <c r="S14" s="24"/>
      <c r="T14" s="24"/>
      <c r="U14" s="24"/>
      <c r="V14" s="111"/>
      <c r="W14" s="52"/>
    </row>
    <row r="15" spans="1:23" ht="18" customHeight="1">
      <c r="A15" s="15"/>
      <c r="B15" s="54" t="s">
        <v>33</v>
      </c>
      <c r="C15" s="62">
        <f>'SO 7406'!E57</f>
        <v>0</v>
      </c>
      <c r="D15" s="57">
        <f>'SO 7406'!F57</f>
        <v>0</v>
      </c>
      <c r="E15" s="66">
        <f>'SO 7406'!G57</f>
        <v>0</v>
      </c>
      <c r="F15" s="347"/>
      <c r="G15" s="285"/>
      <c r="H15" s="333"/>
      <c r="I15" s="23"/>
      <c r="J15" s="254"/>
      <c r="K15" s="76"/>
      <c r="L15" s="24"/>
      <c r="M15" s="24"/>
      <c r="N15" s="24"/>
      <c r="O15" s="72"/>
      <c r="P15" s="81"/>
      <c r="Q15" s="76"/>
      <c r="R15" s="24"/>
      <c r="S15" s="24"/>
      <c r="T15" s="24"/>
      <c r="U15" s="24"/>
      <c r="V15" s="111"/>
      <c r="W15" s="52"/>
    </row>
    <row r="16" spans="1:23" ht="18" customHeight="1">
      <c r="A16" s="15"/>
      <c r="B16" s="53" t="s">
        <v>34</v>
      </c>
      <c r="C16" s="90"/>
      <c r="D16" s="91"/>
      <c r="E16" s="92"/>
      <c r="F16" s="280" t="s">
        <v>40</v>
      </c>
      <c r="G16" s="285"/>
      <c r="H16" s="333"/>
      <c r="I16" s="23"/>
      <c r="J16" s="254"/>
      <c r="K16" s="76"/>
      <c r="L16" s="24"/>
      <c r="M16" s="24"/>
      <c r="N16" s="24"/>
      <c r="O16" s="72"/>
      <c r="P16" s="82">
        <f>(SUM(Z74:Z79))</f>
        <v>0</v>
      </c>
      <c r="Q16" s="76"/>
      <c r="R16" s="24"/>
      <c r="S16" s="24"/>
      <c r="T16" s="24"/>
      <c r="U16" s="24"/>
      <c r="V16" s="111"/>
      <c r="W16" s="52"/>
    </row>
    <row r="17" spans="1:26" ht="18" customHeight="1">
      <c r="A17" s="15"/>
      <c r="B17" s="54" t="s">
        <v>35</v>
      </c>
      <c r="C17" s="62"/>
      <c r="D17" s="57"/>
      <c r="E17" s="66"/>
      <c r="F17" s="282" t="s">
        <v>41</v>
      </c>
      <c r="G17" s="285"/>
      <c r="H17" s="333"/>
      <c r="I17" s="23"/>
      <c r="J17" s="254"/>
      <c r="K17" s="76"/>
      <c r="L17" s="24"/>
      <c r="M17" s="24"/>
      <c r="N17" s="24"/>
      <c r="O17" s="72"/>
      <c r="P17" s="82">
        <f>(SUM(Y74:Y79))</f>
        <v>0</v>
      </c>
      <c r="Q17" s="76"/>
      <c r="R17" s="24"/>
      <c r="S17" s="24"/>
      <c r="T17" s="24"/>
      <c r="U17" s="24"/>
      <c r="V17" s="111"/>
      <c r="W17" s="52"/>
    </row>
    <row r="18" spans="1:26" ht="18" customHeight="1">
      <c r="A18" s="15"/>
      <c r="B18" s="55" t="s">
        <v>36</v>
      </c>
      <c r="C18" s="63"/>
      <c r="D18" s="58"/>
      <c r="E18" s="67"/>
      <c r="F18" s="284"/>
      <c r="G18" s="290"/>
      <c r="H18" s="333"/>
      <c r="I18" s="23"/>
      <c r="J18" s="254"/>
      <c r="K18" s="76"/>
      <c r="L18" s="24"/>
      <c r="M18" s="24"/>
      <c r="N18" s="24"/>
      <c r="O18" s="72"/>
      <c r="P18" s="81"/>
      <c r="Q18" s="76"/>
      <c r="R18" s="24"/>
      <c r="S18" s="24"/>
      <c r="T18" s="24"/>
      <c r="U18" s="24"/>
      <c r="V18" s="111"/>
      <c r="W18" s="52"/>
    </row>
    <row r="19" spans="1:26" ht="18" customHeight="1">
      <c r="A19" s="15"/>
      <c r="B19" s="55" t="s">
        <v>37</v>
      </c>
      <c r="C19" s="64"/>
      <c r="D19" s="59"/>
      <c r="E19" s="67"/>
      <c r="F19" s="360"/>
      <c r="G19" s="332"/>
      <c r="H19" s="361"/>
      <c r="I19" s="23"/>
      <c r="J19" s="254"/>
      <c r="K19" s="76"/>
      <c r="L19" s="24"/>
      <c r="M19" s="24"/>
      <c r="N19" s="24"/>
      <c r="O19" s="72"/>
      <c r="P19" s="81"/>
      <c r="Q19" s="76"/>
      <c r="R19" s="24"/>
      <c r="S19" s="24"/>
      <c r="T19" s="24"/>
      <c r="U19" s="24"/>
      <c r="V19" s="111"/>
      <c r="W19" s="52"/>
    </row>
    <row r="20" spans="1:26" ht="18" customHeight="1">
      <c r="A20" s="15"/>
      <c r="B20" s="51" t="s">
        <v>38</v>
      </c>
      <c r="C20" s="56"/>
      <c r="D20" s="93"/>
      <c r="E20" s="94">
        <f>SUM(E15:E19)</f>
        <v>0</v>
      </c>
      <c r="F20" s="277" t="s">
        <v>38</v>
      </c>
      <c r="G20" s="283"/>
      <c r="H20" s="346"/>
      <c r="I20" s="32"/>
      <c r="J20" s="254"/>
      <c r="K20" s="76"/>
      <c r="L20" s="24"/>
      <c r="M20" s="24"/>
      <c r="N20" s="24"/>
      <c r="O20" s="72"/>
      <c r="P20" s="83">
        <f>SUM(P14:P19)</f>
        <v>0</v>
      </c>
      <c r="Q20" s="76"/>
      <c r="R20" s="24"/>
      <c r="S20" s="24"/>
      <c r="T20" s="24"/>
      <c r="U20" s="24"/>
      <c r="V20" s="111"/>
      <c r="W20" s="52"/>
    </row>
    <row r="21" spans="1:26" ht="18" customHeight="1">
      <c r="A21" s="15"/>
      <c r="B21" s="46" t="s">
        <v>47</v>
      </c>
      <c r="C21" s="50"/>
      <c r="D21" s="89"/>
      <c r="E21" s="68">
        <f>((E15*U22*0)+(E16*V22*0)+(E17*W22*0))/100</f>
        <v>0</v>
      </c>
      <c r="F21" s="288" t="s">
        <v>50</v>
      </c>
      <c r="G21" s="285"/>
      <c r="H21" s="333"/>
      <c r="I21" s="23"/>
      <c r="J21" s="254"/>
      <c r="K21" s="76"/>
      <c r="L21" s="24"/>
      <c r="M21" s="24"/>
      <c r="N21" s="24"/>
      <c r="O21" s="72"/>
      <c r="P21" s="82">
        <f>((E15*X22*0)+(E16*Y22*0)+(E17*Z22*0))/100</f>
        <v>0</v>
      </c>
      <c r="Q21" s="76"/>
      <c r="R21" s="24"/>
      <c r="S21" s="24"/>
      <c r="T21" s="24"/>
      <c r="U21" s="24"/>
      <c r="V21" s="111"/>
      <c r="W21" s="52"/>
    </row>
    <row r="22" spans="1:26" ht="18" customHeight="1">
      <c r="A22" s="15"/>
      <c r="B22" s="42" t="s">
        <v>48</v>
      </c>
      <c r="C22" s="34"/>
      <c r="D22" s="70"/>
      <c r="E22" s="69">
        <f>((E15*U23*0)+(E16*V23*0)+(E17*W23*0))/100</f>
        <v>0</v>
      </c>
      <c r="F22" s="288" t="s">
        <v>51</v>
      </c>
      <c r="G22" s="285"/>
      <c r="H22" s="333"/>
      <c r="I22" s="23"/>
      <c r="J22" s="254"/>
      <c r="K22" s="76"/>
      <c r="L22" s="24"/>
      <c r="M22" s="24"/>
      <c r="N22" s="24"/>
      <c r="O22" s="72"/>
      <c r="P22" s="82">
        <f>((E15*X23*0)+(E16*Y23*0)+(E17*Z23*0))/100</f>
        <v>0</v>
      </c>
      <c r="Q22" s="76"/>
      <c r="R22" s="24"/>
      <c r="S22" s="24"/>
      <c r="T22" s="24"/>
      <c r="U22" s="24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>
      <c r="A23" s="15"/>
      <c r="B23" s="42" t="s">
        <v>49</v>
      </c>
      <c r="C23" s="34"/>
      <c r="D23" s="70"/>
      <c r="E23" s="69">
        <f>((E15*U24*0)+(E16*V24*0)+(E17*W24*0))/100</f>
        <v>0</v>
      </c>
      <c r="F23" s="288" t="s">
        <v>52</v>
      </c>
      <c r="G23" s="285"/>
      <c r="H23" s="333"/>
      <c r="I23" s="23"/>
      <c r="J23" s="254"/>
      <c r="K23" s="76"/>
      <c r="L23" s="24"/>
      <c r="M23" s="24"/>
      <c r="N23" s="24"/>
      <c r="O23" s="72"/>
      <c r="P23" s="82">
        <f>((E15*X24*0)+(E16*Y24*0)+(E17*Z24*0))/100</f>
        <v>0</v>
      </c>
      <c r="Q23" s="76"/>
      <c r="R23" s="24"/>
      <c r="S23" s="24"/>
      <c r="T23" s="24"/>
      <c r="U23" s="24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>
      <c r="A24" s="15"/>
      <c r="B24" s="38"/>
      <c r="C24" s="34"/>
      <c r="D24" s="70"/>
      <c r="E24" s="70"/>
      <c r="F24" s="344"/>
      <c r="G24" s="290"/>
      <c r="H24" s="333"/>
      <c r="I24" s="23"/>
      <c r="J24" s="254"/>
      <c r="K24" s="76"/>
      <c r="L24" s="24"/>
      <c r="M24" s="24"/>
      <c r="N24" s="24"/>
      <c r="O24" s="72"/>
      <c r="P24" s="84"/>
      <c r="Q24" s="76"/>
      <c r="R24" s="24"/>
      <c r="S24" s="24"/>
      <c r="T24" s="24"/>
      <c r="U24" s="24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>
      <c r="A25" s="15"/>
      <c r="B25" s="42"/>
      <c r="C25" s="34"/>
      <c r="D25" s="70"/>
      <c r="E25" s="70"/>
      <c r="F25" s="331" t="s">
        <v>38</v>
      </c>
      <c r="G25" s="332"/>
      <c r="H25" s="333"/>
      <c r="I25" s="23"/>
      <c r="J25" s="254"/>
      <c r="K25" s="76"/>
      <c r="L25" s="24"/>
      <c r="M25" s="24"/>
      <c r="N25" s="24"/>
      <c r="O25" s="72"/>
      <c r="P25" s="83">
        <f>SUM(E21:E24)+SUM(P21:P24)</f>
        <v>0</v>
      </c>
      <c r="Q25" s="76"/>
      <c r="R25" s="24"/>
      <c r="S25" s="24"/>
      <c r="T25" s="24"/>
      <c r="U25" s="24"/>
      <c r="V25" s="111"/>
      <c r="W25" s="52"/>
    </row>
    <row r="26" spans="1:26" ht="18" customHeight="1">
      <c r="A26" s="15"/>
      <c r="B26" s="108" t="s">
        <v>58</v>
      </c>
      <c r="C26" s="96"/>
      <c r="D26" s="98"/>
      <c r="E26" s="104"/>
      <c r="F26" s="277" t="s">
        <v>42</v>
      </c>
      <c r="G26" s="334"/>
      <c r="H26" s="335"/>
      <c r="I26" s="21"/>
      <c r="J26" s="256"/>
      <c r="K26" s="77"/>
      <c r="L26" s="22"/>
      <c r="M26" s="22"/>
      <c r="N26" s="22"/>
      <c r="O26" s="73"/>
      <c r="P26" s="85"/>
      <c r="Q26" s="77"/>
      <c r="R26" s="22"/>
      <c r="S26" s="22"/>
      <c r="T26" s="22"/>
      <c r="U26" s="22"/>
      <c r="V26" s="113"/>
      <c r="W26" s="52"/>
    </row>
    <row r="27" spans="1:26" ht="18" customHeight="1">
      <c r="A27" s="15"/>
      <c r="B27" s="39"/>
      <c r="C27" s="36"/>
      <c r="D27" s="71"/>
      <c r="E27" s="105"/>
      <c r="F27" s="336" t="s">
        <v>43</v>
      </c>
      <c r="G27" s="271"/>
      <c r="H27" s="337"/>
      <c r="I27" s="26"/>
      <c r="J27" s="257"/>
      <c r="K27" s="78"/>
      <c r="L27" s="27"/>
      <c r="M27" s="27"/>
      <c r="N27" s="27"/>
      <c r="O27" s="74"/>
      <c r="P27" s="86">
        <f>E20+P20+E25+P25</f>
        <v>0</v>
      </c>
      <c r="Q27" s="78"/>
      <c r="R27" s="27"/>
      <c r="S27" s="27"/>
      <c r="T27" s="27"/>
      <c r="U27" s="27"/>
      <c r="V27" s="114"/>
      <c r="W27" s="52"/>
    </row>
    <row r="28" spans="1:26" ht="18" customHeight="1">
      <c r="A28" s="15"/>
      <c r="B28" s="19"/>
      <c r="C28" s="37"/>
      <c r="D28" s="15"/>
      <c r="E28" s="106"/>
      <c r="F28" s="338" t="s">
        <v>44</v>
      </c>
      <c r="G28" s="339"/>
      <c r="H28" s="215">
        <f>P27-SUM('SO 7406'!K74:'SO 7406'!K79)</f>
        <v>0</v>
      </c>
      <c r="I28" s="29"/>
      <c r="J28" s="258"/>
      <c r="K28" s="79"/>
      <c r="L28" s="30"/>
      <c r="M28" s="30"/>
      <c r="N28" s="30"/>
      <c r="O28" s="75"/>
      <c r="P28" s="87">
        <f>ROUND(((ROUND(H28,2)*23)*1/100),2)</f>
        <v>0</v>
      </c>
      <c r="Q28" s="79"/>
      <c r="R28" s="30"/>
      <c r="S28" s="30"/>
      <c r="T28" s="30"/>
      <c r="U28" s="30"/>
      <c r="V28" s="115"/>
      <c r="W28" s="52"/>
    </row>
    <row r="29" spans="1:26" ht="18" customHeight="1">
      <c r="A29" s="15"/>
      <c r="B29" s="19"/>
      <c r="C29" s="37"/>
      <c r="D29" s="15"/>
      <c r="E29" s="106"/>
      <c r="F29" s="340" t="s">
        <v>45</v>
      </c>
      <c r="G29" s="341"/>
      <c r="H29" s="33">
        <f>SUM('SO 7406'!K74:'SO 7406'!K79)</f>
        <v>0</v>
      </c>
      <c r="I29" s="23"/>
      <c r="J29" s="254"/>
      <c r="K29" s="76"/>
      <c r="L29" s="24"/>
      <c r="M29" s="24"/>
      <c r="N29" s="24"/>
      <c r="O29" s="72"/>
      <c r="P29" s="80">
        <f>ROUND(((ROUND(H29,2)*0)/100),2)</f>
        <v>0</v>
      </c>
      <c r="Q29" s="76"/>
      <c r="R29" s="24"/>
      <c r="S29" s="24"/>
      <c r="T29" s="24"/>
      <c r="U29" s="24"/>
      <c r="V29" s="111"/>
      <c r="W29" s="52"/>
    </row>
    <row r="30" spans="1:26" ht="18" customHeight="1">
      <c r="A30" s="15"/>
      <c r="B30" s="19"/>
      <c r="C30" s="37"/>
      <c r="D30" s="15"/>
      <c r="E30" s="106"/>
      <c r="F30" s="342" t="s">
        <v>46</v>
      </c>
      <c r="G30" s="343"/>
      <c r="H30" s="101"/>
      <c r="I30" s="102"/>
      <c r="J30" s="258"/>
      <c r="K30" s="79"/>
      <c r="L30" s="30"/>
      <c r="M30" s="30"/>
      <c r="N30" s="30"/>
      <c r="O30" s="75"/>
      <c r="P30" s="103">
        <f>SUM(P27:P29)</f>
        <v>0</v>
      </c>
      <c r="Q30" s="76"/>
      <c r="R30" s="24"/>
      <c r="S30" s="24"/>
      <c r="T30" s="24"/>
      <c r="U30" s="24"/>
      <c r="V30" s="111"/>
      <c r="W30" s="52"/>
    </row>
    <row r="31" spans="1:26" ht="18" customHeight="1">
      <c r="A31" s="15"/>
      <c r="B31" s="20"/>
      <c r="C31" s="31"/>
      <c r="D31" s="99"/>
      <c r="E31" s="107"/>
      <c r="F31" s="271"/>
      <c r="G31" s="276"/>
      <c r="H31" s="34"/>
      <c r="I31" s="23"/>
      <c r="J31" s="254"/>
      <c r="K31" s="76"/>
      <c r="L31" s="24"/>
      <c r="M31" s="24"/>
      <c r="N31" s="24"/>
      <c r="O31" s="72"/>
      <c r="P31" s="88"/>
      <c r="Q31" s="76"/>
      <c r="R31" s="24"/>
      <c r="S31" s="24"/>
      <c r="T31" s="24"/>
      <c r="U31" s="24"/>
      <c r="V31" s="111"/>
      <c r="W31" s="52"/>
    </row>
    <row r="32" spans="1:26" ht="18" customHeight="1">
      <c r="A32" s="15"/>
      <c r="B32" s="108" t="s">
        <v>56</v>
      </c>
      <c r="C32" s="100"/>
      <c r="D32" s="28"/>
      <c r="E32" s="109" t="s">
        <v>57</v>
      </c>
      <c r="F32" s="71"/>
      <c r="G32" s="28"/>
      <c r="H32" s="35"/>
      <c r="I32" s="21"/>
      <c r="J32" s="256"/>
      <c r="K32" s="77"/>
      <c r="L32" s="22"/>
      <c r="M32" s="22"/>
      <c r="N32" s="22"/>
      <c r="O32" s="22"/>
      <c r="P32" s="18"/>
      <c r="Q32" s="22"/>
      <c r="R32" s="22"/>
      <c r="S32" s="22"/>
      <c r="T32" s="22"/>
      <c r="U32" s="22"/>
      <c r="V32" s="113"/>
      <c r="W32" s="52"/>
    </row>
    <row r="33" spans="1:23" ht="18" customHeight="1">
      <c r="A33" s="15"/>
      <c r="B33" s="39"/>
      <c r="C33" s="36"/>
      <c r="D33" s="17"/>
      <c r="E33" s="17"/>
      <c r="F33" s="17"/>
      <c r="G33" s="17"/>
      <c r="H33" s="17"/>
      <c r="I33" s="17"/>
      <c r="J33" s="259"/>
      <c r="K33" s="249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6"/>
      <c r="W33" s="52"/>
    </row>
    <row r="34" spans="1:23" ht="18" customHeight="1">
      <c r="A34" s="15"/>
      <c r="B34" s="19"/>
      <c r="C34" s="37"/>
      <c r="D34" s="3"/>
      <c r="E34" s="3"/>
      <c r="F34" s="3"/>
      <c r="G34" s="3"/>
      <c r="H34" s="3"/>
      <c r="I34" s="3"/>
      <c r="J34" s="260"/>
      <c r="K34" s="250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7"/>
      <c r="W34" s="52"/>
    </row>
    <row r="35" spans="1:23" ht="18" customHeight="1">
      <c r="A35" s="15"/>
      <c r="B35" s="19"/>
      <c r="C35" s="37"/>
      <c r="D35" s="3"/>
      <c r="E35" s="3"/>
      <c r="F35" s="3"/>
      <c r="G35" s="3"/>
      <c r="H35" s="3"/>
      <c r="I35" s="3"/>
      <c r="J35" s="260"/>
      <c r="K35" s="250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7"/>
      <c r="W35" s="52"/>
    </row>
    <row r="36" spans="1:23" ht="18" customHeight="1">
      <c r="A36" s="15"/>
      <c r="B36" s="19"/>
      <c r="C36" s="37"/>
      <c r="D36" s="3"/>
      <c r="E36" s="3"/>
      <c r="F36" s="3"/>
      <c r="G36" s="3"/>
      <c r="H36" s="3"/>
      <c r="I36" s="3"/>
      <c r="J36" s="260"/>
      <c r="K36" s="250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7"/>
      <c r="W36" s="52"/>
    </row>
    <row r="37" spans="1:23" ht="18" customHeight="1">
      <c r="A37" s="15"/>
      <c r="B37" s="20"/>
      <c r="C37" s="31"/>
      <c r="D37" s="8"/>
      <c r="E37" s="8"/>
      <c r="F37" s="8"/>
      <c r="G37" s="8"/>
      <c r="H37" s="8"/>
      <c r="I37" s="8"/>
      <c r="J37" s="261"/>
      <c r="K37" s="251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18"/>
      <c r="W37" s="52"/>
    </row>
    <row r="38" spans="1:23" ht="18" customHeight="1">
      <c r="A38" s="15"/>
      <c r="B38" s="119"/>
      <c r="C38" s="120"/>
      <c r="D38" s="121"/>
      <c r="E38" s="121"/>
      <c r="F38" s="121"/>
      <c r="G38" s="121"/>
      <c r="H38" s="121"/>
      <c r="I38" s="121"/>
      <c r="J38" s="262"/>
      <c r="K38" s="25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>
      <c r="A39" s="15"/>
      <c r="B39" s="19"/>
      <c r="C39" s="3"/>
      <c r="D39" s="3"/>
      <c r="E39" s="3"/>
      <c r="F39" s="3"/>
      <c r="G39" s="3"/>
      <c r="H39" s="3"/>
      <c r="I39" s="3"/>
      <c r="J39" s="17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3"/>
    </row>
    <row r="40" spans="1:23" ht="18" customHeight="1">
      <c r="A40" s="15"/>
      <c r="B40" s="19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3"/>
    </row>
    <row r="41" spans="1:23">
      <c r="A41" s="15"/>
      <c r="B41" s="19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3"/>
    </row>
    <row r="42" spans="1:23">
      <c r="A42" s="129"/>
      <c r="B42" s="20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3"/>
    </row>
    <row r="43" spans="1:23">
      <c r="A43" s="129"/>
      <c r="B43" s="203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2"/>
    </row>
    <row r="44" spans="1:23" ht="35" customHeight="1">
      <c r="A44" s="129"/>
      <c r="B44" s="321" t="s">
        <v>0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3"/>
      <c r="W44" s="52"/>
    </row>
    <row r="45" spans="1:23">
      <c r="A45" s="129"/>
      <c r="B45" s="20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6"/>
      <c r="W45" s="52"/>
    </row>
    <row r="46" spans="1:23" ht="20" customHeight="1">
      <c r="A46" s="201"/>
      <c r="B46" s="305" t="s">
        <v>28</v>
      </c>
      <c r="C46" s="306"/>
      <c r="D46" s="306"/>
      <c r="E46" s="307"/>
      <c r="F46" s="327" t="s">
        <v>25</v>
      </c>
      <c r="G46" s="306"/>
      <c r="H46" s="307"/>
      <c r="I46" s="128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7"/>
      <c r="W46" s="52"/>
    </row>
    <row r="47" spans="1:23" ht="20" customHeight="1">
      <c r="A47" s="201"/>
      <c r="B47" s="305" t="s">
        <v>29</v>
      </c>
      <c r="C47" s="306"/>
      <c r="D47" s="306"/>
      <c r="E47" s="307"/>
      <c r="F47" s="327" t="s">
        <v>23</v>
      </c>
      <c r="G47" s="306"/>
      <c r="H47" s="307"/>
      <c r="I47" s="128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7"/>
      <c r="W47" s="52"/>
    </row>
    <row r="48" spans="1:23" ht="20" customHeight="1">
      <c r="A48" s="201"/>
      <c r="B48" s="305" t="s">
        <v>30</v>
      </c>
      <c r="C48" s="306"/>
      <c r="D48" s="306"/>
      <c r="E48" s="307"/>
      <c r="F48" s="327" t="s">
        <v>62</v>
      </c>
      <c r="G48" s="306"/>
      <c r="H48" s="307"/>
      <c r="I48" s="128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7"/>
      <c r="W48" s="52"/>
    </row>
    <row r="49" spans="1:26" ht="30" customHeight="1">
      <c r="A49" s="201"/>
      <c r="B49" s="328" t="s">
        <v>1</v>
      </c>
      <c r="C49" s="329"/>
      <c r="D49" s="329"/>
      <c r="E49" s="329"/>
      <c r="F49" s="329"/>
      <c r="G49" s="329"/>
      <c r="H49" s="329"/>
      <c r="I49" s="33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7"/>
      <c r="W49" s="52"/>
    </row>
    <row r="50" spans="1:26">
      <c r="A50" s="15"/>
      <c r="B50" s="205" t="s">
        <v>732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7"/>
      <c r="W50" s="52"/>
    </row>
    <row r="51" spans="1:26">
      <c r="A51" s="15"/>
      <c r="B51" s="19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7"/>
      <c r="W51" s="52"/>
    </row>
    <row r="52" spans="1:26">
      <c r="A52" s="15"/>
      <c r="B52" s="19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7"/>
      <c r="W52" s="52"/>
    </row>
    <row r="53" spans="1:26">
      <c r="A53" s="15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7"/>
      <c r="W53" s="52"/>
    </row>
    <row r="54" spans="1:26">
      <c r="A54" s="2"/>
      <c r="B54" s="319" t="s">
        <v>59</v>
      </c>
      <c r="C54" s="320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7"/>
      <c r="W54" s="52"/>
    </row>
    <row r="55" spans="1:26">
      <c r="A55" s="10"/>
      <c r="B55" s="317" t="s">
        <v>64</v>
      </c>
      <c r="C55" s="311"/>
      <c r="D55" s="31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8"/>
      <c r="W55" s="214"/>
      <c r="X55" s="137"/>
      <c r="Y55" s="137"/>
      <c r="Z55" s="137"/>
    </row>
    <row r="56" spans="1:26">
      <c r="A56" s="10"/>
      <c r="B56" s="318" t="s">
        <v>68</v>
      </c>
      <c r="C56" s="277"/>
      <c r="D56" s="277"/>
      <c r="E56" s="66">
        <f>'SO 7406'!L77</f>
        <v>0</v>
      </c>
      <c r="F56" s="66">
        <f>'SO 7406'!M77</f>
        <v>0</v>
      </c>
      <c r="G56" s="66">
        <f>'SO 7406'!I77</f>
        <v>0</v>
      </c>
      <c r="H56" s="138">
        <f>'SO 7406'!S77</f>
        <v>0</v>
      </c>
      <c r="I56" s="138">
        <f>'SO 7406'!V77</f>
        <v>0</v>
      </c>
      <c r="J56" s="138"/>
      <c r="K56" s="138"/>
      <c r="L56" s="138"/>
      <c r="M56" s="138"/>
      <c r="N56" s="138"/>
      <c r="O56" s="138"/>
      <c r="P56" s="138"/>
      <c r="Q56" s="137"/>
      <c r="R56" s="137"/>
      <c r="S56" s="137"/>
      <c r="T56" s="137"/>
      <c r="U56" s="137"/>
      <c r="V56" s="149"/>
      <c r="W56" s="214"/>
      <c r="X56" s="137"/>
      <c r="Y56" s="137"/>
      <c r="Z56" s="137"/>
    </row>
    <row r="57" spans="1:26">
      <c r="A57" s="10"/>
      <c r="B57" s="312" t="s">
        <v>64</v>
      </c>
      <c r="C57" s="302"/>
      <c r="D57" s="302"/>
      <c r="E57" s="139">
        <f>'SO 7406'!L79</f>
        <v>0</v>
      </c>
      <c r="F57" s="139">
        <f>'SO 7406'!M79</f>
        <v>0</v>
      </c>
      <c r="G57" s="139">
        <f>'SO 7406'!I79</f>
        <v>0</v>
      </c>
      <c r="H57" s="140">
        <f>'SO 7406'!S79</f>
        <v>0</v>
      </c>
      <c r="I57" s="140">
        <f>'SO 7406'!V79</f>
        <v>0</v>
      </c>
      <c r="J57" s="140"/>
      <c r="K57" s="140"/>
      <c r="L57" s="140"/>
      <c r="M57" s="140"/>
      <c r="N57" s="140"/>
      <c r="O57" s="140"/>
      <c r="P57" s="140"/>
      <c r="Q57" s="137"/>
      <c r="R57" s="137"/>
      <c r="S57" s="137"/>
      <c r="T57" s="137"/>
      <c r="U57" s="137"/>
      <c r="V57" s="149"/>
      <c r="W57" s="214"/>
      <c r="X57" s="137"/>
      <c r="Y57" s="137"/>
      <c r="Z57" s="137"/>
    </row>
    <row r="58" spans="1:26">
      <c r="A58" s="1"/>
      <c r="B58" s="206"/>
      <c r="C58" s="1"/>
      <c r="D58" s="1"/>
      <c r="E58" s="131"/>
      <c r="F58" s="131"/>
      <c r="G58" s="131"/>
      <c r="H58" s="132"/>
      <c r="I58" s="132"/>
      <c r="J58" s="132"/>
      <c r="K58" s="132"/>
      <c r="L58" s="132"/>
      <c r="M58" s="132"/>
      <c r="N58" s="132"/>
      <c r="O58" s="132"/>
      <c r="P58" s="132"/>
      <c r="V58" s="150"/>
      <c r="W58" s="52"/>
    </row>
    <row r="59" spans="1:26">
      <c r="A59" s="141"/>
      <c r="B59" s="313" t="s">
        <v>81</v>
      </c>
      <c r="C59" s="314"/>
      <c r="D59" s="314"/>
      <c r="E59" s="143">
        <f>'SO 7406'!L80</f>
        <v>0</v>
      </c>
      <c r="F59" s="143">
        <f>'SO 7406'!M80</f>
        <v>0</v>
      </c>
      <c r="G59" s="143">
        <f>'SO 7406'!I80</f>
        <v>0</v>
      </c>
      <c r="H59" s="144">
        <f>'SO 7406'!S80</f>
        <v>0</v>
      </c>
      <c r="I59" s="144">
        <f>'SO 7406'!V80</f>
        <v>0</v>
      </c>
      <c r="J59" s="145"/>
      <c r="K59" s="145"/>
      <c r="L59" s="145"/>
      <c r="M59" s="145"/>
      <c r="N59" s="145"/>
      <c r="O59" s="145"/>
      <c r="P59" s="145"/>
      <c r="Q59" s="146"/>
      <c r="R59" s="146"/>
      <c r="S59" s="146"/>
      <c r="T59" s="146"/>
      <c r="U59" s="146"/>
      <c r="V59" s="151"/>
      <c r="W59" s="214"/>
      <c r="X59" s="142"/>
      <c r="Y59" s="142"/>
      <c r="Z59" s="142"/>
    </row>
    <row r="60" spans="1:26">
      <c r="A60" s="15"/>
      <c r="B60" s="19"/>
      <c r="C60" s="3"/>
      <c r="D60" s="3"/>
      <c r="E60" s="14"/>
      <c r="F60" s="14"/>
      <c r="G60" s="14"/>
      <c r="H60" s="152"/>
      <c r="I60" s="152"/>
      <c r="J60" s="152"/>
      <c r="K60" s="152"/>
      <c r="L60" s="152"/>
      <c r="M60" s="152"/>
      <c r="N60" s="152"/>
      <c r="O60" s="152"/>
      <c r="P60" s="152"/>
      <c r="Q60" s="11"/>
      <c r="R60" s="11"/>
      <c r="S60" s="11"/>
      <c r="T60" s="11"/>
      <c r="U60" s="11"/>
      <c r="V60" s="11"/>
      <c r="W60" s="52"/>
    </row>
    <row r="61" spans="1:26">
      <c r="A61" s="15"/>
      <c r="B61" s="19"/>
      <c r="C61" s="3"/>
      <c r="D61" s="3"/>
      <c r="E61" s="14"/>
      <c r="F61" s="14"/>
      <c r="G61" s="14"/>
      <c r="H61" s="152"/>
      <c r="I61" s="152"/>
      <c r="J61" s="152"/>
      <c r="K61" s="152"/>
      <c r="L61" s="152"/>
      <c r="M61" s="152"/>
      <c r="N61" s="152"/>
      <c r="O61" s="152"/>
      <c r="P61" s="152"/>
      <c r="Q61" s="11"/>
      <c r="R61" s="11"/>
      <c r="S61" s="11"/>
      <c r="T61" s="11"/>
      <c r="U61" s="11"/>
      <c r="V61" s="11"/>
      <c r="W61" s="52"/>
    </row>
    <row r="62" spans="1:26">
      <c r="A62" s="15"/>
      <c r="B62" s="20"/>
      <c r="C62" s="8"/>
      <c r="D62" s="8"/>
      <c r="E62" s="25"/>
      <c r="F62" s="25"/>
      <c r="G62" s="25"/>
      <c r="H62" s="153"/>
      <c r="I62" s="153"/>
      <c r="J62" s="153"/>
      <c r="K62" s="153"/>
      <c r="L62" s="153"/>
      <c r="M62" s="153"/>
      <c r="N62" s="153"/>
      <c r="O62" s="153"/>
      <c r="P62" s="153"/>
      <c r="Q62" s="16"/>
      <c r="R62" s="16"/>
      <c r="S62" s="16"/>
      <c r="T62" s="16"/>
      <c r="U62" s="16"/>
      <c r="V62" s="16"/>
      <c r="W62" s="52"/>
    </row>
    <row r="63" spans="1:26" ht="35" customHeight="1">
      <c r="A63" s="1"/>
      <c r="B63" s="315" t="s">
        <v>82</v>
      </c>
      <c r="C63" s="316"/>
      <c r="D63" s="316"/>
      <c r="E63" s="316"/>
      <c r="F63" s="316"/>
      <c r="G63" s="316"/>
      <c r="H63" s="316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6"/>
      <c r="U63" s="316"/>
      <c r="V63" s="316"/>
      <c r="W63" s="52"/>
    </row>
    <row r="64" spans="1:26">
      <c r="A64" s="15"/>
      <c r="B64" s="95"/>
      <c r="C64" s="28"/>
      <c r="D64" s="28"/>
      <c r="E64" s="97"/>
      <c r="F64" s="97"/>
      <c r="G64" s="97"/>
      <c r="H64" s="167"/>
      <c r="I64" s="167"/>
      <c r="J64" s="167"/>
      <c r="K64" s="167"/>
      <c r="L64" s="167"/>
      <c r="M64" s="167"/>
      <c r="N64" s="167"/>
      <c r="O64" s="167"/>
      <c r="P64" s="167"/>
      <c r="Q64" s="168"/>
      <c r="R64" s="168"/>
      <c r="S64" s="168"/>
      <c r="T64" s="168"/>
      <c r="U64" s="168"/>
      <c r="V64" s="168"/>
      <c r="W64" s="52"/>
    </row>
    <row r="65" spans="1:26" ht="20" customHeight="1">
      <c r="A65" s="201"/>
      <c r="B65" s="324" t="s">
        <v>28</v>
      </c>
      <c r="C65" s="325"/>
      <c r="D65" s="325"/>
      <c r="E65" s="326"/>
      <c r="F65" s="165"/>
      <c r="G65" s="165"/>
      <c r="H65" s="166" t="s">
        <v>25</v>
      </c>
      <c r="I65" s="308"/>
      <c r="J65" s="309"/>
      <c r="K65" s="309"/>
      <c r="L65" s="309"/>
      <c r="M65" s="309"/>
      <c r="N65" s="309"/>
      <c r="O65" s="309"/>
      <c r="P65" s="310"/>
      <c r="Q65" s="18"/>
      <c r="R65" s="18"/>
      <c r="S65" s="18"/>
      <c r="T65" s="18"/>
      <c r="U65" s="18"/>
      <c r="V65" s="18"/>
      <c r="W65" s="52"/>
    </row>
    <row r="66" spans="1:26" ht="20" customHeight="1">
      <c r="A66" s="201"/>
      <c r="B66" s="305" t="s">
        <v>29</v>
      </c>
      <c r="C66" s="306"/>
      <c r="D66" s="306"/>
      <c r="E66" s="307"/>
      <c r="F66" s="161"/>
      <c r="G66" s="161"/>
      <c r="H66" s="162" t="s">
        <v>93</v>
      </c>
      <c r="I66" s="162" t="s">
        <v>94</v>
      </c>
      <c r="J66" s="152"/>
      <c r="K66" s="152"/>
      <c r="L66" s="152"/>
      <c r="M66" s="152"/>
      <c r="N66" s="152"/>
      <c r="O66" s="152"/>
      <c r="P66" s="152"/>
      <c r="Q66" s="11"/>
      <c r="R66" s="11"/>
      <c r="S66" s="11"/>
      <c r="T66" s="11"/>
      <c r="U66" s="11"/>
      <c r="V66" s="11"/>
      <c r="W66" s="52"/>
    </row>
    <row r="67" spans="1:26" ht="20" customHeight="1">
      <c r="A67" s="201"/>
      <c r="B67" s="305" t="s">
        <v>30</v>
      </c>
      <c r="C67" s="306"/>
      <c r="D67" s="306"/>
      <c r="E67" s="307"/>
      <c r="F67" s="161"/>
      <c r="G67" s="161"/>
      <c r="H67" s="162" t="s">
        <v>95</v>
      </c>
      <c r="I67" s="162" t="s">
        <v>27</v>
      </c>
      <c r="J67" s="152"/>
      <c r="K67" s="152"/>
      <c r="L67" s="152"/>
      <c r="M67" s="152"/>
      <c r="N67" s="152"/>
      <c r="O67" s="152"/>
      <c r="P67" s="152"/>
      <c r="Q67" s="11"/>
      <c r="R67" s="11"/>
      <c r="S67" s="11"/>
      <c r="T67" s="11"/>
      <c r="U67" s="11"/>
      <c r="V67" s="11"/>
      <c r="W67" s="52"/>
    </row>
    <row r="68" spans="1:26" ht="20" customHeight="1">
      <c r="A68" s="15"/>
      <c r="B68" s="205" t="s">
        <v>96</v>
      </c>
      <c r="C68" s="3"/>
      <c r="D68" s="3"/>
      <c r="E68" s="14"/>
      <c r="F68" s="14"/>
      <c r="G68" s="14"/>
      <c r="H68" s="152"/>
      <c r="I68" s="152"/>
      <c r="J68" s="152"/>
      <c r="K68" s="152"/>
      <c r="L68" s="152"/>
      <c r="M68" s="152"/>
      <c r="N68" s="152"/>
      <c r="O68" s="152"/>
      <c r="P68" s="152"/>
      <c r="Q68" s="11"/>
      <c r="R68" s="11"/>
      <c r="S68" s="11"/>
      <c r="T68" s="11"/>
      <c r="U68" s="11"/>
      <c r="V68" s="11"/>
      <c r="W68" s="52"/>
    </row>
    <row r="69" spans="1:26" ht="20" customHeight="1">
      <c r="A69" s="15"/>
      <c r="B69" s="205" t="s">
        <v>732</v>
      </c>
      <c r="C69" s="3"/>
      <c r="D69" s="3"/>
      <c r="E69" s="14"/>
      <c r="F69" s="14"/>
      <c r="G69" s="14"/>
      <c r="H69" s="152"/>
      <c r="I69" s="152"/>
      <c r="J69" s="152"/>
      <c r="K69" s="152"/>
      <c r="L69" s="152"/>
      <c r="M69" s="152"/>
      <c r="N69" s="152"/>
      <c r="O69" s="152"/>
      <c r="P69" s="152"/>
      <c r="Q69" s="11"/>
      <c r="R69" s="11"/>
      <c r="S69" s="11"/>
      <c r="T69" s="11"/>
      <c r="U69" s="11"/>
      <c r="V69" s="11"/>
      <c r="W69" s="52"/>
    </row>
    <row r="70" spans="1:26" ht="20" customHeight="1">
      <c r="A70" s="15"/>
      <c r="B70" s="19"/>
      <c r="C70" s="3"/>
      <c r="D70" s="3"/>
      <c r="E70" s="14"/>
      <c r="F70" s="14"/>
      <c r="G70" s="14"/>
      <c r="H70" s="152"/>
      <c r="I70" s="152"/>
      <c r="J70" s="152"/>
      <c r="K70" s="152"/>
      <c r="L70" s="152"/>
      <c r="M70" s="152"/>
      <c r="N70" s="152"/>
      <c r="O70" s="152"/>
      <c r="P70" s="152"/>
      <c r="Q70" s="11"/>
      <c r="R70" s="11"/>
      <c r="S70" s="11"/>
      <c r="T70" s="11"/>
      <c r="U70" s="11"/>
      <c r="V70" s="11"/>
      <c r="W70" s="52"/>
    </row>
    <row r="71" spans="1:26" ht="20" customHeight="1">
      <c r="A71" s="15"/>
      <c r="B71" s="19"/>
      <c r="C71" s="3"/>
      <c r="D71" s="3"/>
      <c r="E71" s="14"/>
      <c r="F71" s="14"/>
      <c r="G71" s="14"/>
      <c r="H71" s="152"/>
      <c r="I71" s="152"/>
      <c r="J71" s="152"/>
      <c r="K71" s="152"/>
      <c r="L71" s="152"/>
      <c r="M71" s="152"/>
      <c r="N71" s="152"/>
      <c r="O71" s="152"/>
      <c r="P71" s="152"/>
      <c r="Q71" s="11"/>
      <c r="R71" s="11"/>
      <c r="S71" s="11"/>
      <c r="T71" s="11"/>
      <c r="U71" s="11"/>
      <c r="V71" s="11"/>
      <c r="W71" s="52"/>
    </row>
    <row r="72" spans="1:26" ht="20" customHeight="1">
      <c r="A72" s="15"/>
      <c r="B72" s="207" t="s">
        <v>63</v>
      </c>
      <c r="C72" s="163"/>
      <c r="D72" s="163"/>
      <c r="E72" s="14"/>
      <c r="F72" s="14"/>
      <c r="G72" s="14"/>
      <c r="H72" s="152"/>
      <c r="I72" s="152"/>
      <c r="J72" s="152"/>
      <c r="K72" s="152"/>
      <c r="L72" s="152"/>
      <c r="M72" s="152"/>
      <c r="N72" s="152"/>
      <c r="O72" s="152"/>
      <c r="P72" s="152"/>
      <c r="Q72" s="11"/>
      <c r="R72" s="11"/>
      <c r="S72" s="11"/>
      <c r="T72" s="11"/>
      <c r="U72" s="11"/>
      <c r="V72" s="11"/>
      <c r="W72" s="52"/>
    </row>
    <row r="73" spans="1:26">
      <c r="A73" s="2"/>
      <c r="B73" s="208" t="s">
        <v>83</v>
      </c>
      <c r="C73" s="127" t="s">
        <v>84</v>
      </c>
      <c r="D73" s="127" t="s">
        <v>85</v>
      </c>
      <c r="E73" s="154"/>
      <c r="F73" s="154" t="s">
        <v>86</v>
      </c>
      <c r="G73" s="154" t="s">
        <v>87</v>
      </c>
      <c r="H73" s="155" t="s">
        <v>88</v>
      </c>
      <c r="I73" s="155" t="s">
        <v>89</v>
      </c>
      <c r="J73" s="155"/>
      <c r="K73" s="155"/>
      <c r="L73" s="155"/>
      <c r="M73" s="155"/>
      <c r="N73" s="155"/>
      <c r="O73" s="155"/>
      <c r="P73" s="155" t="s">
        <v>90</v>
      </c>
      <c r="Q73" s="156"/>
      <c r="R73" s="156"/>
      <c r="S73" s="127" t="s">
        <v>91</v>
      </c>
      <c r="T73" s="157"/>
      <c r="U73" s="157"/>
      <c r="V73" s="127" t="s">
        <v>92</v>
      </c>
      <c r="W73" s="52"/>
    </row>
    <row r="74" spans="1:26">
      <c r="A74" s="10"/>
      <c r="B74" s="209"/>
      <c r="C74" s="169"/>
      <c r="D74" s="311" t="s">
        <v>64</v>
      </c>
      <c r="E74" s="311"/>
      <c r="F74" s="134"/>
      <c r="G74" s="170"/>
      <c r="H74" s="134"/>
      <c r="I74" s="134"/>
      <c r="J74" s="135"/>
      <c r="K74" s="135"/>
      <c r="L74" s="135"/>
      <c r="M74" s="135"/>
      <c r="N74" s="135"/>
      <c r="O74" s="135"/>
      <c r="P74" s="135"/>
      <c r="Q74" s="133"/>
      <c r="R74" s="133"/>
      <c r="S74" s="133"/>
      <c r="T74" s="133"/>
      <c r="U74" s="133"/>
      <c r="V74" s="194"/>
      <c r="W74" s="214"/>
      <c r="X74" s="137"/>
      <c r="Y74" s="137"/>
      <c r="Z74" s="137"/>
    </row>
    <row r="75" spans="1:26">
      <c r="A75" s="10"/>
      <c r="B75" s="54"/>
      <c r="C75" s="172">
        <v>9</v>
      </c>
      <c r="D75" s="300" t="s">
        <v>149</v>
      </c>
      <c r="E75" s="300"/>
      <c r="F75" s="66"/>
      <c r="G75" s="171"/>
      <c r="H75" s="66"/>
      <c r="I75" s="66"/>
      <c r="J75" s="138"/>
      <c r="K75" s="138"/>
      <c r="L75" s="138"/>
      <c r="M75" s="138"/>
      <c r="N75" s="138"/>
      <c r="O75" s="138"/>
      <c r="P75" s="138"/>
      <c r="Q75" s="10"/>
      <c r="R75" s="10"/>
      <c r="S75" s="10"/>
      <c r="T75" s="10"/>
      <c r="U75" s="10"/>
      <c r="V75" s="195"/>
      <c r="W75" s="214"/>
      <c r="X75" s="137"/>
      <c r="Y75" s="137"/>
      <c r="Z75" s="137"/>
    </row>
    <row r="76" spans="1:26" ht="50" customHeight="1">
      <c r="A76" s="179"/>
      <c r="B76" s="210"/>
      <c r="C76" s="180" t="s">
        <v>733</v>
      </c>
      <c r="D76" s="301" t="s">
        <v>734</v>
      </c>
      <c r="E76" s="301"/>
      <c r="F76" s="174" t="s">
        <v>100</v>
      </c>
      <c r="G76" s="175">
        <v>1372</v>
      </c>
      <c r="H76" s="264"/>
      <c r="I76" s="174">
        <f>ROUND(G76*(H76),2)</f>
        <v>0</v>
      </c>
      <c r="J76" s="176">
        <v>0</v>
      </c>
      <c r="K76" s="177">
        <f>ROUND(G76*(O76),2)</f>
        <v>0</v>
      </c>
      <c r="L76" s="177">
        <f>ROUND(G76*(H76),2)</f>
        <v>0</v>
      </c>
      <c r="M76" s="177"/>
      <c r="N76" s="177">
        <v>0</v>
      </c>
      <c r="O76" s="177"/>
      <c r="P76" s="181">
        <v>0</v>
      </c>
      <c r="Q76" s="181"/>
      <c r="R76" s="181">
        <v>0</v>
      </c>
      <c r="S76" s="181">
        <f>ROUND(G76*(P76),3)</f>
        <v>0</v>
      </c>
      <c r="T76" s="178"/>
      <c r="U76" s="178"/>
      <c r="V76" s="196">
        <f>ROUND(G76*(X76),3)</f>
        <v>0</v>
      </c>
      <c r="W76" s="52"/>
      <c r="X76">
        <v>0</v>
      </c>
      <c r="Z76">
        <v>0</v>
      </c>
    </row>
    <row r="77" spans="1:26">
      <c r="A77" s="10"/>
      <c r="B77" s="54"/>
      <c r="C77" s="172">
        <v>9</v>
      </c>
      <c r="D77" s="300" t="s">
        <v>149</v>
      </c>
      <c r="E77" s="300"/>
      <c r="F77" s="66"/>
      <c r="G77" s="171"/>
      <c r="H77" s="131"/>
      <c r="I77" s="139">
        <f>ROUND((SUM(I75:I76))/1,2)</f>
        <v>0</v>
      </c>
      <c r="J77" s="138"/>
      <c r="K77" s="138"/>
      <c r="L77" s="138">
        <f>ROUND((SUM(L75:L76))/1,2)</f>
        <v>0</v>
      </c>
      <c r="M77" s="138">
        <f>ROUND((SUM(M75:M76))/1,2)</f>
        <v>0</v>
      </c>
      <c r="N77" s="138"/>
      <c r="O77" s="138"/>
      <c r="P77" s="182"/>
      <c r="Q77" s="1"/>
      <c r="R77" s="1"/>
      <c r="S77" s="182">
        <f>ROUND((SUM(S75:S76))/1,2)</f>
        <v>0</v>
      </c>
      <c r="T77" s="2"/>
      <c r="U77" s="2"/>
      <c r="V77" s="197">
        <f>ROUND((SUM(V75:V76))/1,2)</f>
        <v>0</v>
      </c>
      <c r="W77" s="52"/>
    </row>
    <row r="78" spans="1:26">
      <c r="A78" s="1"/>
      <c r="B78" s="206"/>
      <c r="C78" s="1"/>
      <c r="D78" s="1"/>
      <c r="E78" s="131"/>
      <c r="F78" s="131"/>
      <c r="G78" s="164"/>
      <c r="I78" s="131"/>
      <c r="J78" s="132"/>
      <c r="K78" s="132"/>
      <c r="L78" s="132"/>
      <c r="M78" s="132"/>
      <c r="N78" s="132"/>
      <c r="O78" s="132"/>
      <c r="P78" s="132"/>
      <c r="Q78" s="1"/>
      <c r="R78" s="1"/>
      <c r="S78" s="1"/>
      <c r="T78" s="1"/>
      <c r="U78" s="1"/>
      <c r="V78" s="198"/>
      <c r="W78" s="52"/>
    </row>
    <row r="79" spans="1:26">
      <c r="A79" s="10"/>
      <c r="B79" s="54"/>
      <c r="C79" s="10"/>
      <c r="D79" s="302" t="s">
        <v>64</v>
      </c>
      <c r="E79" s="302"/>
      <c r="F79" s="66"/>
      <c r="G79" s="171"/>
      <c r="H79" s="66"/>
      <c r="I79" s="139">
        <f>ROUND((SUM(I74:I78))/2,2)</f>
        <v>0</v>
      </c>
      <c r="J79" s="138"/>
      <c r="K79" s="138"/>
      <c r="L79" s="138">
        <f>ROUND((SUM(L74:L78))/2,2)</f>
        <v>0</v>
      </c>
      <c r="M79" s="138">
        <f>ROUND((SUM(M74:M78))/2,2)</f>
        <v>0</v>
      </c>
      <c r="N79" s="138"/>
      <c r="O79" s="138"/>
      <c r="P79" s="182"/>
      <c r="Q79" s="1"/>
      <c r="R79" s="1"/>
      <c r="S79" s="182">
        <f>ROUND((SUM(S74:S78))/2,2)</f>
        <v>0</v>
      </c>
      <c r="T79" s="1"/>
      <c r="U79" s="1"/>
      <c r="V79" s="197">
        <f>ROUND((SUM(V74:V78))/2,2)</f>
        <v>0</v>
      </c>
      <c r="W79" s="52"/>
    </row>
    <row r="80" spans="1:26">
      <c r="A80" s="1"/>
      <c r="B80" s="212"/>
      <c r="C80" s="191"/>
      <c r="D80" s="303" t="s">
        <v>81</v>
      </c>
      <c r="E80" s="303"/>
      <c r="F80" s="193"/>
      <c r="G80" s="192"/>
      <c r="H80" s="193"/>
      <c r="I80" s="193">
        <f>ROUND((SUM(I74:I79))/3,2)</f>
        <v>0</v>
      </c>
      <c r="J80" s="216"/>
      <c r="K80" s="216">
        <f>ROUND((SUM(K74:K79))/3,2)</f>
        <v>0</v>
      </c>
      <c r="L80" s="216">
        <f>ROUND((SUM(L74:L79))/3,2)</f>
        <v>0</v>
      </c>
      <c r="M80" s="216">
        <f>ROUND((SUM(M74:M79))/3,2)</f>
        <v>0</v>
      </c>
      <c r="N80" s="216"/>
      <c r="O80" s="216"/>
      <c r="P80" s="192"/>
      <c r="Q80" s="191"/>
      <c r="R80" s="191"/>
      <c r="S80" s="192">
        <f>ROUND((SUM(S74:S79))/3,2)</f>
        <v>0</v>
      </c>
      <c r="T80" s="191"/>
      <c r="U80" s="191"/>
      <c r="V80" s="200">
        <f>ROUND((SUM(V74:V79))/3,2)</f>
        <v>0</v>
      </c>
      <c r="W80" s="52"/>
      <c r="Y80">
        <f>(SUM(Y74:Y79))</f>
        <v>0</v>
      </c>
      <c r="Z80">
        <f>(SUM(Z74:Z79))</f>
        <v>0</v>
      </c>
    </row>
    <row r="81"/>
    <row r="82"/>
    <row r="83"/>
    <row r="84"/>
    <row r="85"/>
  </sheetData>
  <mergeCells count="50">
    <mergeCell ref="F18:H18"/>
    <mergeCell ref="B1:C1"/>
    <mergeCell ref="E1:F1"/>
    <mergeCell ref="B2:V2"/>
    <mergeCell ref="B3:V3"/>
    <mergeCell ref="B7:H7"/>
    <mergeCell ref="B9:H9"/>
    <mergeCell ref="B11:H11"/>
    <mergeCell ref="F14:H14"/>
    <mergeCell ref="F15:H15"/>
    <mergeCell ref="F16:H16"/>
    <mergeCell ref="F17:H17"/>
    <mergeCell ref="H1:I1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I65:P65"/>
    <mergeCell ref="D74:E74"/>
    <mergeCell ref="D75:E75"/>
    <mergeCell ref="B55:D55"/>
    <mergeCell ref="B56:D56"/>
    <mergeCell ref="B57:D57"/>
    <mergeCell ref="B59:D59"/>
    <mergeCell ref="B63:V63"/>
    <mergeCell ref="D76:E76"/>
    <mergeCell ref="D77:E77"/>
    <mergeCell ref="D79:E79"/>
    <mergeCell ref="D80:E80"/>
    <mergeCell ref="B65:E65"/>
    <mergeCell ref="B66:E66"/>
    <mergeCell ref="B67:E67"/>
  </mergeCells>
  <hyperlinks>
    <hyperlink ref="B1:C1" location="A2:A2" tooltip="Klikni na prechod ku Kryciemu listu..." display="Krycí list rozpočtu" xr:uid="{00000000-0004-0000-0900-000000000000}"/>
    <hyperlink ref="E1:F1" location="A54:A54" tooltip="Klikni na prechod ku rekapitulácii..." display="Rekapitulácia rozpočtu" xr:uid="{00000000-0004-0000-0900-000001000000}"/>
    <hyperlink ref="H1:I1" location="B73:B73" tooltip="Klikni na prechod ku Rozpočet..." display="Rozpočet" xr:uid="{00000000-0004-0000-0900-000002000000}"/>
  </hyperlinks>
  <printOptions horizontalCentered="1" gridLines="1"/>
  <pageMargins left="1.1111111111111112E-2" right="1.1111111111111112E-2" top="0.75" bottom="0.75" header="0.3" footer="0.3"/>
  <pageSetup paperSize="9" scale="75" orientation="portrait" horizontalDpi="0" verticalDpi="0" r:id="rId1"/>
  <headerFooter>
    <oddHeader>&amp;C&amp;B&amp; Rozpočet ŠPORTOVÉ CENTRUM MARIÁNA TROLIGU / Travník futbalová časť</oddHeader>
    <oddFooter>&amp;RStrana &amp;P z &amp;N    &amp;L&amp;7Spracované systémom Systematic® Kalkulus, tel.: 051 77 10 585</oddFooter>
  </headerFooter>
  <rowBreaks count="2" manualBreakCount="2">
    <brk id="40" max="16383" man="1"/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7"/>
  <sheetViews>
    <sheetView workbookViewId="0">
      <pane ySplit="1" topLeftCell="A2" activePane="bottomLeft" state="frozen"/>
      <selection pane="bottomLeft" activeCell="M5" sqref="M5"/>
    </sheetView>
  </sheetViews>
  <sheetFormatPr baseColWidth="10" defaultColWidth="10.83203125" defaultRowHeight="15" zeroHeight="1"/>
  <sheetData>
    <row r="1" spans="1:23" ht="3" customHeight="1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5" customHeight="1">
      <c r="A2" s="1"/>
      <c r="B2" s="292" t="s">
        <v>739</v>
      </c>
      <c r="C2" s="293"/>
      <c r="D2" s="293"/>
      <c r="E2" s="293"/>
      <c r="F2" s="293"/>
      <c r="G2" s="293"/>
      <c r="H2" s="293"/>
      <c r="I2" s="293"/>
      <c r="J2" s="294"/>
      <c r="P2" s="150"/>
    </row>
    <row r="3" spans="1:23" ht="18" customHeight="1">
      <c r="A3" s="1"/>
      <c r="B3" s="295" t="s">
        <v>1</v>
      </c>
      <c r="C3" s="296"/>
      <c r="D3" s="296"/>
      <c r="E3" s="296"/>
      <c r="F3" s="296"/>
      <c r="G3" s="297"/>
      <c r="H3" s="297"/>
      <c r="I3" s="297"/>
      <c r="J3" s="297"/>
      <c r="P3" s="150"/>
    </row>
    <row r="4" spans="1:23" ht="18" customHeight="1">
      <c r="A4" s="1"/>
      <c r="B4" s="232"/>
      <c r="C4" s="226"/>
      <c r="D4" s="226"/>
      <c r="E4" s="226"/>
      <c r="F4" s="233" t="s">
        <v>22</v>
      </c>
      <c r="G4" s="226"/>
      <c r="H4" s="226"/>
      <c r="I4" s="226"/>
      <c r="J4" s="226"/>
      <c r="P4" s="150"/>
    </row>
    <row r="5" spans="1:23" ht="18" customHeight="1">
      <c r="A5" s="1"/>
      <c r="B5" s="231"/>
      <c r="C5" s="226"/>
      <c r="D5" s="226"/>
      <c r="E5" s="226"/>
      <c r="F5" s="233" t="s">
        <v>23</v>
      </c>
      <c r="G5" s="226"/>
      <c r="H5" s="226"/>
      <c r="I5" s="226"/>
      <c r="J5" s="226"/>
      <c r="P5" s="150"/>
    </row>
    <row r="6" spans="1:23" ht="18" customHeight="1">
      <c r="A6" s="1"/>
      <c r="B6" s="55" t="s">
        <v>24</v>
      </c>
      <c r="C6" s="226"/>
      <c r="D6" s="233" t="s">
        <v>25</v>
      </c>
      <c r="E6" s="226"/>
      <c r="F6" s="233" t="s">
        <v>26</v>
      </c>
      <c r="G6" s="233" t="s">
        <v>27</v>
      </c>
      <c r="H6" s="226"/>
      <c r="I6" s="226"/>
      <c r="J6" s="226"/>
      <c r="P6" s="150"/>
    </row>
    <row r="7" spans="1:23" ht="20" customHeight="1">
      <c r="A7" s="1"/>
      <c r="B7" s="298" t="s">
        <v>28</v>
      </c>
      <c r="C7" s="299"/>
      <c r="D7" s="299"/>
      <c r="E7" s="299"/>
      <c r="F7" s="299"/>
      <c r="G7" s="299"/>
      <c r="H7" s="299"/>
      <c r="I7" s="234"/>
      <c r="J7" s="234"/>
      <c r="P7" s="150"/>
    </row>
    <row r="8" spans="1:23" ht="18" customHeight="1">
      <c r="A8" s="1"/>
      <c r="B8" s="55" t="s">
        <v>31</v>
      </c>
      <c r="C8" s="226"/>
      <c r="D8" s="226"/>
      <c r="E8" s="226"/>
      <c r="F8" s="233" t="s">
        <v>32</v>
      </c>
      <c r="G8" s="226"/>
      <c r="H8" s="226"/>
      <c r="I8" s="226"/>
      <c r="J8" s="226"/>
      <c r="P8" s="150"/>
    </row>
    <row r="9" spans="1:23" ht="20" customHeight="1">
      <c r="A9" s="1"/>
      <c r="B9" s="298" t="s">
        <v>29</v>
      </c>
      <c r="C9" s="299"/>
      <c r="D9" s="299"/>
      <c r="E9" s="299"/>
      <c r="F9" s="299"/>
      <c r="G9" s="299"/>
      <c r="H9" s="299"/>
      <c r="I9" s="234"/>
      <c r="J9" s="234"/>
      <c r="P9" s="150"/>
    </row>
    <row r="10" spans="1:23" ht="18" customHeight="1">
      <c r="A10" s="1"/>
      <c r="B10" s="55" t="s">
        <v>31</v>
      </c>
      <c r="C10" s="226"/>
      <c r="D10" s="226"/>
      <c r="E10" s="226"/>
      <c r="F10" s="233" t="s">
        <v>32</v>
      </c>
      <c r="G10" s="226"/>
      <c r="H10" s="226"/>
      <c r="I10" s="226"/>
      <c r="J10" s="226"/>
      <c r="P10" s="150"/>
    </row>
    <row r="11" spans="1:23" ht="20" customHeight="1">
      <c r="A11" s="1"/>
      <c r="B11" s="298" t="s">
        <v>30</v>
      </c>
      <c r="C11" s="299"/>
      <c r="D11" s="299"/>
      <c r="E11" s="299"/>
      <c r="F11" s="299"/>
      <c r="G11" s="299"/>
      <c r="H11" s="299"/>
      <c r="I11" s="234"/>
      <c r="J11" s="234"/>
      <c r="P11" s="150"/>
    </row>
    <row r="12" spans="1:23" ht="18" customHeight="1">
      <c r="A12" s="1"/>
      <c r="B12" s="55" t="s">
        <v>31</v>
      </c>
      <c r="C12" s="226"/>
      <c r="D12" s="226"/>
      <c r="E12" s="226"/>
      <c r="F12" s="233" t="s">
        <v>32</v>
      </c>
      <c r="G12" s="226"/>
      <c r="H12" s="226"/>
      <c r="I12" s="226"/>
      <c r="J12" s="226"/>
      <c r="P12" s="150"/>
    </row>
    <row r="13" spans="1:23" ht="18" customHeight="1">
      <c r="A13" s="1"/>
      <c r="B13" s="230"/>
      <c r="C13" s="125"/>
      <c r="D13" s="125"/>
      <c r="E13" s="125"/>
      <c r="F13" s="125"/>
      <c r="G13" s="125"/>
      <c r="H13" s="125"/>
      <c r="I13" s="125"/>
      <c r="J13" s="125"/>
      <c r="P13" s="150"/>
    </row>
    <row r="14" spans="1:23" ht="18" customHeight="1">
      <c r="A14" s="1"/>
      <c r="B14" s="53" t="s">
        <v>6</v>
      </c>
      <c r="C14" s="61" t="s">
        <v>53</v>
      </c>
      <c r="D14" s="60" t="s">
        <v>54</v>
      </c>
      <c r="E14" s="65" t="s">
        <v>55</v>
      </c>
      <c r="F14" s="291" t="s">
        <v>10</v>
      </c>
      <c r="G14" s="281"/>
      <c r="H14" s="228"/>
      <c r="I14" s="53">
        <f>'SO 7385'!P14+'SO 7400'!P14+'SO 7401'!P14+'SO 7402'!P14+'SO 7403'!P14+'SO 7404'!P14+'SO 7405'!P14+'SO 7406'!P14</f>
        <v>0</v>
      </c>
      <c r="J14" s="228"/>
      <c r="P14" s="150"/>
    </row>
    <row r="15" spans="1:23" ht="18" customHeight="1">
      <c r="A15" s="1"/>
      <c r="B15" s="54" t="s">
        <v>33</v>
      </c>
      <c r="C15" s="62">
        <f>'SO 7385'!C15+'SO 7400'!C15+'SO 7401'!C15+'SO 7402'!C15+'SO 7403'!C15+'SO 7404'!C15+'SO 7405'!C15+'SO 7406'!C15</f>
        <v>0</v>
      </c>
      <c r="D15" s="57">
        <f>'SO 7385'!D15+'SO 7400'!D15+'SO 7401'!D15+'SO 7402'!D15+'SO 7403'!D15+'SO 7404'!D15+'SO 7405'!D15+'SO 7406'!D15</f>
        <v>0</v>
      </c>
      <c r="E15" s="66">
        <f>'SO 7385'!E15+'SO 7400'!E15+'SO 7401'!E15+'SO 7402'!E15+'SO 7403'!E15+'SO 7404'!E15+'SO 7405'!E15+'SO 7406'!E15</f>
        <v>0</v>
      </c>
      <c r="F15" s="279"/>
      <c r="G15" s="276"/>
      <c r="H15" s="1"/>
      <c r="I15" s="236"/>
      <c r="J15" s="1"/>
      <c r="P15" s="150"/>
    </row>
    <row r="16" spans="1:23" ht="18" customHeight="1">
      <c r="A16" s="1"/>
      <c r="B16" s="53" t="s">
        <v>34</v>
      </c>
      <c r="C16" s="90">
        <f>'SO 7385'!C16+'SO 7400'!C16+'SO 7401'!C16+'SO 7402'!C16+'SO 7403'!C16+'SO 7404'!C16+'SO 7405'!C16+'SO 7406'!C16</f>
        <v>0</v>
      </c>
      <c r="D16" s="91">
        <f>'SO 7385'!D16+'SO 7400'!D16+'SO 7401'!D16+'SO 7402'!D16+'SO 7403'!D16+'SO 7404'!D16+'SO 7405'!D16+'SO 7406'!D16</f>
        <v>0</v>
      </c>
      <c r="E16" s="92">
        <f>'SO 7385'!E16+'SO 7400'!E16+'SO 7401'!E16+'SO 7402'!E16+'SO 7403'!E16+'SO 7404'!E16+'SO 7405'!E16+'SO 7406'!E16</f>
        <v>0</v>
      </c>
      <c r="F16" s="280" t="s">
        <v>740</v>
      </c>
      <c r="G16" s="281"/>
      <c r="H16" s="229"/>
      <c r="I16" s="241">
        <f>Rekapitulácia!E15</f>
        <v>0</v>
      </c>
      <c r="J16" s="228"/>
      <c r="P16" s="150"/>
    </row>
    <row r="17" spans="1:23" ht="18" customHeight="1">
      <c r="A17" s="1"/>
      <c r="B17" s="54" t="s">
        <v>35</v>
      </c>
      <c r="C17" s="62">
        <f>'SO 7385'!C17+'SO 7400'!C17+'SO 7401'!C17+'SO 7402'!C17+'SO 7403'!C17+'SO 7404'!C17+'SO 7405'!C17+'SO 7406'!C17</f>
        <v>0</v>
      </c>
      <c r="D17" s="57">
        <f>'SO 7385'!D17+'SO 7400'!D17+'SO 7401'!D17+'SO 7402'!D17+'SO 7403'!D17+'SO 7404'!D17+'SO 7405'!D17+'SO 7406'!D17</f>
        <v>0</v>
      </c>
      <c r="E17" s="66">
        <f>'SO 7385'!E17+'SO 7400'!E17+'SO 7401'!E17+'SO 7402'!E17+'SO 7403'!E17+'SO 7404'!E17+'SO 7405'!E17+'SO 7406'!E17</f>
        <v>0</v>
      </c>
      <c r="F17" s="282" t="s">
        <v>41</v>
      </c>
      <c r="G17" s="283"/>
      <c r="H17" s="131"/>
      <c r="I17" s="236">
        <f>Rekapitulácia!D15</f>
        <v>0</v>
      </c>
      <c r="J17" s="1"/>
      <c r="P17" s="150"/>
    </row>
    <row r="18" spans="1:23" ht="18" customHeight="1">
      <c r="A18" s="1"/>
      <c r="B18" s="55" t="s">
        <v>36</v>
      </c>
      <c r="C18" s="63">
        <f>'SO 7385'!C18+'SO 7400'!C18+'SO 7401'!C18+'SO 7402'!C18+'SO 7403'!C18+'SO 7404'!C18+'SO 7405'!C18+'SO 7406'!C18</f>
        <v>0</v>
      </c>
      <c r="D18" s="58">
        <f>'SO 7385'!D18+'SO 7400'!D18+'SO 7401'!D18+'SO 7402'!D18+'SO 7403'!D18+'SO 7404'!D18+'SO 7405'!D18+'SO 7406'!D18</f>
        <v>0</v>
      </c>
      <c r="E18" s="67">
        <f>'SO 7385'!E18+'SO 7400'!E18+'SO 7401'!E18+'SO 7402'!E18+'SO 7403'!E18+'SO 7404'!E18+'SO 7405'!E18+'SO 7406'!E18</f>
        <v>0</v>
      </c>
      <c r="F18" s="284"/>
      <c r="G18" s="285"/>
      <c r="H18" s="227"/>
      <c r="I18" s="237"/>
      <c r="J18" s="226"/>
      <c r="P18" s="150"/>
    </row>
    <row r="19" spans="1:23" ht="18" customHeight="1">
      <c r="A19" s="1"/>
      <c r="B19" s="55" t="s">
        <v>37</v>
      </c>
      <c r="C19" s="64">
        <f>'SO 7385'!C19+'SO 7400'!C19+'SO 7401'!C19+'SO 7402'!C19+'SO 7403'!C19+'SO 7404'!C19+'SO 7405'!C19+'SO 7406'!C19</f>
        <v>0</v>
      </c>
      <c r="D19" s="59">
        <f>'SO 7385'!D19+'SO 7400'!D19+'SO 7401'!D19+'SO 7402'!D19+'SO 7403'!D19+'SO 7404'!D19+'SO 7405'!D19+'SO 7406'!D19</f>
        <v>0</v>
      </c>
      <c r="E19" s="67">
        <f>'SO 7385'!E19+'SO 7400'!E19+'SO 7401'!E19+'SO 7402'!E19+'SO 7403'!E19+'SO 7404'!E19+'SO 7405'!E19+'SO 7406'!E19</f>
        <v>0</v>
      </c>
      <c r="F19" s="286"/>
      <c r="G19" s="287"/>
      <c r="H19" s="227"/>
      <c r="I19" s="237"/>
      <c r="J19" s="226"/>
      <c r="P19" s="150"/>
    </row>
    <row r="20" spans="1:23" ht="18" customHeight="1">
      <c r="A20" s="1"/>
      <c r="B20" s="53" t="s">
        <v>38</v>
      </c>
      <c r="C20" s="235"/>
      <c r="D20" s="235"/>
      <c r="E20" s="242">
        <f>SUM(E15:E19)</f>
        <v>0</v>
      </c>
      <c r="F20" s="277" t="s">
        <v>38</v>
      </c>
      <c r="G20" s="281"/>
      <c r="H20" s="229"/>
      <c r="I20" s="238">
        <f>SUM(I14:I18)</f>
        <v>0</v>
      </c>
      <c r="J20" s="228"/>
      <c r="P20" s="150"/>
    </row>
    <row r="21" spans="1:23" ht="18" customHeight="1">
      <c r="A21" s="1"/>
      <c r="B21" s="54" t="s">
        <v>7</v>
      </c>
      <c r="C21" s="131"/>
      <c r="D21" s="131"/>
      <c r="E21" s="131"/>
      <c r="F21" s="288" t="s">
        <v>7</v>
      </c>
      <c r="G21" s="285"/>
      <c r="H21" s="131"/>
      <c r="I21" s="239"/>
      <c r="J21" s="1"/>
      <c r="P21" s="150"/>
    </row>
    <row r="22" spans="1:23" ht="18" customHeight="1">
      <c r="A22" s="1"/>
      <c r="B22" s="55" t="s">
        <v>741</v>
      </c>
      <c r="C22" s="227"/>
      <c r="D22" s="227"/>
      <c r="E22" s="67">
        <f>'SO 7385'!E21+'SO 7400'!E21+'SO 7401'!E21+'SO 7402'!E21+'SO 7403'!E21+'SO 7404'!E21+'SO 7405'!E21+'SO 7406'!E21</f>
        <v>0</v>
      </c>
      <c r="F22" s="288" t="s">
        <v>744</v>
      </c>
      <c r="G22" s="285"/>
      <c r="H22" s="227"/>
      <c r="I22" s="237">
        <f>'SO 7385'!P21+'SO 7400'!P21+'SO 7401'!P21+'SO 7402'!P21+'SO 7403'!P21+'SO 7404'!P21+'SO 7405'!P21+'SO 7406'!P21</f>
        <v>0</v>
      </c>
      <c r="J22" s="226"/>
      <c r="P22" s="150"/>
      <c r="V22" s="52"/>
      <c r="W22" s="52"/>
    </row>
    <row r="23" spans="1:23" ht="18" customHeight="1">
      <c r="A23" s="1"/>
      <c r="B23" s="55" t="s">
        <v>742</v>
      </c>
      <c r="C23" s="227"/>
      <c r="D23" s="227"/>
      <c r="E23" s="67">
        <f>'SO 7385'!E22+'SO 7400'!E22+'SO 7401'!E22+'SO 7402'!E22+'SO 7403'!E22+'SO 7404'!E22+'SO 7405'!E22+'SO 7406'!E22</f>
        <v>0</v>
      </c>
      <c r="F23" s="288" t="s">
        <v>745</v>
      </c>
      <c r="G23" s="285"/>
      <c r="H23" s="227"/>
      <c r="I23" s="237">
        <f>'SO 7385'!P22+'SO 7400'!P22+'SO 7401'!P22+'SO 7402'!P22+'SO 7403'!P22+'SO 7404'!P22+'SO 7405'!P22+'SO 7406'!P22</f>
        <v>0</v>
      </c>
      <c r="J23" s="226"/>
      <c r="P23" s="150"/>
      <c r="V23" s="52"/>
      <c r="W23" s="52"/>
    </row>
    <row r="24" spans="1:23" ht="18" customHeight="1">
      <c r="A24" s="1"/>
      <c r="B24" s="55" t="s">
        <v>743</v>
      </c>
      <c r="C24" s="227"/>
      <c r="D24" s="227"/>
      <c r="E24" s="67">
        <f>'SO 7385'!E23+'SO 7400'!E23+'SO 7401'!E23+'SO 7402'!E23+'SO 7403'!E23+'SO 7404'!E23+'SO 7405'!E23+'SO 7406'!E23</f>
        <v>0</v>
      </c>
      <c r="F24" s="288" t="s">
        <v>746</v>
      </c>
      <c r="G24" s="285"/>
      <c r="H24" s="227"/>
      <c r="I24" s="237">
        <f>'SO 7385'!P23+'SO 7400'!P23+'SO 7401'!P23+'SO 7402'!P23+'SO 7403'!P23+'SO 7404'!P23+'SO 7405'!P23+'SO 7406'!P23</f>
        <v>0</v>
      </c>
      <c r="J24" s="226"/>
      <c r="P24" s="150"/>
      <c r="V24" s="52"/>
      <c r="W24" s="52"/>
    </row>
    <row r="25" spans="1:23" ht="18" customHeight="1">
      <c r="A25" s="1"/>
      <c r="B25" s="55"/>
      <c r="C25" s="227"/>
      <c r="D25" s="227"/>
      <c r="E25" s="227"/>
      <c r="F25" s="289" t="s">
        <v>38</v>
      </c>
      <c r="G25" s="290"/>
      <c r="H25" s="227"/>
      <c r="I25" s="240">
        <f>SUM(E21:E24)+SUM(I21:I24)</f>
        <v>0</v>
      </c>
      <c r="J25" s="226"/>
      <c r="P25" s="150"/>
    </row>
    <row r="26" spans="1:23" ht="18" customHeight="1">
      <c r="A26" s="1"/>
      <c r="B26" s="209" t="s">
        <v>58</v>
      </c>
      <c r="C26" s="130"/>
      <c r="D26" s="130"/>
      <c r="E26" s="244"/>
      <c r="F26" s="277" t="s">
        <v>42</v>
      </c>
      <c r="G26" s="278"/>
      <c r="H26" s="130"/>
      <c r="I26" s="243"/>
      <c r="J26" s="125"/>
      <c r="P26" s="150"/>
    </row>
    <row r="27" spans="1:23" ht="18" customHeight="1">
      <c r="A27" s="1"/>
      <c r="B27" s="206"/>
      <c r="C27" s="1"/>
      <c r="D27" s="1"/>
      <c r="E27" s="245"/>
      <c r="F27" s="270" t="s">
        <v>43</v>
      </c>
      <c r="G27" s="271"/>
      <c r="H27" s="131"/>
      <c r="I27" s="236">
        <f>E20+I20+I25</f>
        <v>0</v>
      </c>
      <c r="J27" s="1"/>
      <c r="P27" s="150"/>
    </row>
    <row r="28" spans="1:23" ht="18" customHeight="1">
      <c r="A28" s="1"/>
      <c r="B28" s="206"/>
      <c r="C28" s="1"/>
      <c r="D28" s="1"/>
      <c r="E28" s="245"/>
      <c r="F28" s="272" t="s">
        <v>44</v>
      </c>
      <c r="G28" s="273"/>
      <c r="H28" s="92">
        <f>Rekapitulácia!B16</f>
        <v>0</v>
      </c>
      <c r="I28" s="241">
        <f>ROUND(((ROUND(H28,2)*23)/100),2)*1</f>
        <v>0</v>
      </c>
      <c r="J28" s="228"/>
      <c r="P28" s="149"/>
    </row>
    <row r="29" spans="1:23" ht="18" customHeight="1">
      <c r="A29" s="1"/>
      <c r="B29" s="206"/>
      <c r="C29" s="1"/>
      <c r="D29" s="1"/>
      <c r="E29" s="245"/>
      <c r="F29" s="274" t="s">
        <v>45</v>
      </c>
      <c r="G29" s="275"/>
      <c r="H29" s="66">
        <f>Rekapitulácia!B17</f>
        <v>0</v>
      </c>
      <c r="I29" s="236">
        <f>ROUND(((ROUND(H29,2)*0)/100),2)</f>
        <v>0</v>
      </c>
      <c r="J29" s="1"/>
      <c r="P29" s="149"/>
    </row>
    <row r="30" spans="1:23" ht="18" customHeight="1">
      <c r="A30" s="1"/>
      <c r="B30" s="206"/>
      <c r="C30" s="1"/>
      <c r="D30" s="1"/>
      <c r="E30" s="245"/>
      <c r="F30" s="272" t="s">
        <v>46</v>
      </c>
      <c r="G30" s="273"/>
      <c r="H30" s="229"/>
      <c r="I30" s="238">
        <f>SUM(I27:I29)</f>
        <v>0</v>
      </c>
      <c r="J30" s="228"/>
      <c r="P30" s="150"/>
    </row>
    <row r="31" spans="1:23" ht="18" customHeight="1">
      <c r="A31" s="1"/>
      <c r="B31" s="206"/>
      <c r="C31" s="1"/>
      <c r="D31" s="1"/>
      <c r="E31" s="246"/>
      <c r="F31" s="271"/>
      <c r="G31" s="276"/>
      <c r="H31" s="131"/>
      <c r="I31" s="239"/>
      <c r="J31" s="1"/>
      <c r="P31" s="150"/>
    </row>
    <row r="32" spans="1:23" ht="18" customHeight="1">
      <c r="A32" s="1"/>
      <c r="B32" s="209" t="s">
        <v>56</v>
      </c>
      <c r="C32" s="125"/>
      <c r="D32" s="125"/>
      <c r="E32" s="10" t="s">
        <v>57</v>
      </c>
      <c r="F32" s="1"/>
      <c r="G32" s="125"/>
      <c r="H32" s="130"/>
      <c r="I32" s="130"/>
      <c r="J32" s="125"/>
      <c r="P32" s="150"/>
    </row>
    <row r="33" spans="1:23" ht="18" customHeight="1">
      <c r="A33" s="1"/>
      <c r="B33" s="206"/>
      <c r="C33" s="1"/>
      <c r="D33" s="1"/>
      <c r="E33" s="1"/>
      <c r="F33" s="1"/>
      <c r="G33" s="1"/>
      <c r="H33" s="1"/>
      <c r="I33" s="1"/>
      <c r="J33" s="1"/>
      <c r="P33" s="150"/>
    </row>
    <row r="34" spans="1:23" ht="18" customHeight="1">
      <c r="A34" s="1"/>
      <c r="B34" s="206"/>
      <c r="C34" s="1"/>
      <c r="D34" s="1"/>
      <c r="E34" s="1"/>
      <c r="F34" s="1"/>
      <c r="G34" s="1"/>
      <c r="H34" s="1"/>
      <c r="I34" s="1"/>
      <c r="J34" s="1"/>
      <c r="P34" s="150"/>
    </row>
    <row r="35" spans="1:23" ht="18" customHeight="1">
      <c r="A35" s="1"/>
      <c r="B35" s="206"/>
      <c r="C35" s="1"/>
      <c r="D35" s="1"/>
      <c r="E35" s="1"/>
      <c r="F35" s="1"/>
      <c r="G35" s="1"/>
      <c r="H35" s="1"/>
      <c r="I35" s="1"/>
      <c r="J35" s="1"/>
      <c r="P35" s="150"/>
    </row>
    <row r="36" spans="1:23" ht="18" customHeight="1">
      <c r="A36" s="1"/>
      <c r="B36" s="206"/>
      <c r="C36" s="1"/>
      <c r="D36" s="1"/>
      <c r="E36" s="1"/>
      <c r="F36" s="1"/>
      <c r="G36" s="1"/>
      <c r="H36" s="1"/>
      <c r="I36" s="1"/>
      <c r="J36" s="1"/>
      <c r="P36" s="150"/>
    </row>
    <row r="37" spans="1:23" ht="18" customHeight="1">
      <c r="A37" s="1"/>
      <c r="B37" s="206"/>
      <c r="C37" s="1"/>
      <c r="D37" s="1"/>
      <c r="E37" s="1"/>
      <c r="F37" s="1"/>
      <c r="G37" s="1"/>
      <c r="H37" s="1"/>
      <c r="I37" s="1"/>
      <c r="J37" s="1"/>
      <c r="P37" s="150"/>
    </row>
    <row r="38" spans="1:23" ht="18" customHeight="1">
      <c r="A38" s="1"/>
      <c r="B38" s="247"/>
      <c r="C38" s="248"/>
      <c r="D38" s="248"/>
      <c r="E38" s="248"/>
      <c r="F38" s="248"/>
      <c r="G38" s="248"/>
      <c r="H38" s="248"/>
      <c r="I38" s="248"/>
      <c r="J38" s="248"/>
      <c r="P38" s="150"/>
    </row>
    <row r="39" spans="1:23" ht="18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18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>
      <c r="A41" s="3"/>
      <c r="B41" s="3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/>
    <row r="44" spans="1:23"/>
    <row r="45" spans="1:23"/>
    <row r="46" spans="1:23"/>
    <row r="47" spans="1:23"/>
  </sheetData>
  <mergeCells count="23">
    <mergeCell ref="F14:G14"/>
    <mergeCell ref="B2:J2"/>
    <mergeCell ref="B3:J3"/>
    <mergeCell ref="B7:H7"/>
    <mergeCell ref="B9:H9"/>
    <mergeCell ref="B11:H1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7:G27"/>
    <mergeCell ref="F28:G28"/>
    <mergeCell ref="F29:G29"/>
    <mergeCell ref="F30:G30"/>
    <mergeCell ref="F31:G31"/>
  </mergeCells>
  <pageMargins left="0.7" right="0.7" top="0.75" bottom="0.75" header="0.3" footer="0.3"/>
  <pageSetup paperSize="9" scale="9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35"/>
  <sheetViews>
    <sheetView workbookViewId="0">
      <pane ySplit="1" topLeftCell="A2" activePane="bottomLeft" state="frozen"/>
      <selection pane="bottomLeft" activeCell="T1" sqref="T1:U1048576"/>
    </sheetView>
  </sheetViews>
  <sheetFormatPr baseColWidth="10" defaultColWidth="10.83203125" defaultRowHeight="15" zeroHeight="1"/>
  <cols>
    <col min="1" max="1" width="1.6640625" customWidth="1"/>
    <col min="2" max="2" width="4.6640625" customWidth="1"/>
    <col min="3" max="3" width="12.6640625" customWidth="1"/>
    <col min="4" max="5" width="22.6640625" customWidth="1"/>
    <col min="6" max="7" width="9.6640625" customWidth="1"/>
    <col min="8" max="9" width="12.6640625" customWidth="1"/>
    <col min="10" max="10" width="10.6640625" hidden="1" customWidth="1"/>
    <col min="11" max="15" width="10.83203125" hidden="1" customWidth="1"/>
    <col min="16" max="16" width="9.6640625" customWidth="1"/>
    <col min="17" max="17" width="10.83203125" hidden="1" customWidth="1"/>
    <col min="18" max="18" width="10.83203125" customWidth="1"/>
    <col min="19" max="19" width="7.6640625" customWidth="1"/>
    <col min="20" max="21" width="10.83203125" hidden="1" customWidth="1"/>
    <col min="22" max="22" width="7.6640625" customWidth="1"/>
    <col min="23" max="23" width="2.6640625" customWidth="1"/>
    <col min="24" max="26" width="10.83203125" hidden="1" customWidth="1"/>
    <col min="27" max="27" width="9.1640625" customWidth="1"/>
  </cols>
  <sheetData>
    <row r="1" spans="1:23" ht="35" customHeight="1">
      <c r="A1" s="12"/>
      <c r="B1" s="348" t="s">
        <v>20</v>
      </c>
      <c r="C1" s="349"/>
      <c r="D1" s="12"/>
      <c r="E1" s="350" t="s">
        <v>0</v>
      </c>
      <c r="F1" s="351"/>
      <c r="G1" s="13"/>
      <c r="H1" s="362" t="s">
        <v>82</v>
      </c>
      <c r="I1" s="349"/>
      <c r="J1" s="158"/>
      <c r="K1" s="159"/>
      <c r="L1" s="159"/>
      <c r="M1" s="159"/>
      <c r="N1" s="159"/>
      <c r="O1" s="159"/>
      <c r="P1" s="160"/>
      <c r="Q1" s="110"/>
      <c r="R1" s="110"/>
      <c r="S1" s="110"/>
      <c r="T1" s="110"/>
      <c r="U1" s="110"/>
      <c r="V1" s="110"/>
      <c r="W1" s="52">
        <v>30.126000000000001</v>
      </c>
    </row>
    <row r="2" spans="1:23" ht="35" customHeight="1">
      <c r="A2" s="15"/>
      <c r="B2" s="352" t="s">
        <v>20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4"/>
      <c r="R2" s="354"/>
      <c r="S2" s="354"/>
      <c r="T2" s="354"/>
      <c r="U2" s="354"/>
      <c r="V2" s="355"/>
      <c r="W2" s="52"/>
    </row>
    <row r="3" spans="1:23" ht="18" customHeight="1">
      <c r="A3" s="15"/>
      <c r="B3" s="356" t="s">
        <v>1</v>
      </c>
      <c r="C3" s="357"/>
      <c r="D3" s="357"/>
      <c r="E3" s="357"/>
      <c r="F3" s="357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9"/>
      <c r="W3" s="52"/>
    </row>
    <row r="4" spans="1:23" ht="18" customHeight="1">
      <c r="A4" s="15"/>
      <c r="B4" s="40" t="s">
        <v>21</v>
      </c>
      <c r="C4" s="32"/>
      <c r="D4" s="23"/>
      <c r="E4" s="23"/>
      <c r="F4" s="41" t="s">
        <v>22</v>
      </c>
      <c r="G4" s="23"/>
      <c r="H4" s="23"/>
      <c r="I4" s="23"/>
      <c r="J4" s="23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111"/>
      <c r="W4" s="52"/>
    </row>
    <row r="5" spans="1:23" ht="18" customHeight="1">
      <c r="A5" s="15"/>
      <c r="B5" s="38"/>
      <c r="C5" s="32"/>
      <c r="D5" s="23"/>
      <c r="E5" s="23"/>
      <c r="F5" s="41" t="s">
        <v>23</v>
      </c>
      <c r="G5" s="23"/>
      <c r="H5" s="23"/>
      <c r="I5" s="23"/>
      <c r="J5" s="2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111"/>
      <c r="W5" s="52"/>
    </row>
    <row r="6" spans="1:23" ht="18" customHeight="1">
      <c r="A6" s="15"/>
      <c r="B6" s="42" t="s">
        <v>24</v>
      </c>
      <c r="C6" s="32"/>
      <c r="D6" s="41" t="s">
        <v>25</v>
      </c>
      <c r="E6" s="23"/>
      <c r="F6" s="41" t="s">
        <v>26</v>
      </c>
      <c r="G6" s="41" t="s">
        <v>27</v>
      </c>
      <c r="H6" s="23"/>
      <c r="I6" s="23"/>
      <c r="J6" s="2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111"/>
      <c r="W6" s="52"/>
    </row>
    <row r="7" spans="1:23" ht="20" customHeight="1">
      <c r="A7" s="15"/>
      <c r="B7" s="298" t="s">
        <v>28</v>
      </c>
      <c r="C7" s="299"/>
      <c r="D7" s="299"/>
      <c r="E7" s="299"/>
      <c r="F7" s="299"/>
      <c r="G7" s="299"/>
      <c r="H7" s="345"/>
      <c r="I7" s="44"/>
      <c r="J7" s="45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111"/>
      <c r="W7" s="52"/>
    </row>
    <row r="8" spans="1:23" ht="18" customHeight="1">
      <c r="A8" s="15"/>
      <c r="B8" s="46" t="s">
        <v>31</v>
      </c>
      <c r="C8" s="43"/>
      <c r="D8" s="26"/>
      <c r="E8" s="26"/>
      <c r="F8" s="47" t="s">
        <v>32</v>
      </c>
      <c r="G8" s="26"/>
      <c r="H8" s="26"/>
      <c r="I8" s="23"/>
      <c r="J8" s="2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111"/>
      <c r="W8" s="52"/>
    </row>
    <row r="9" spans="1:23" ht="20" customHeight="1">
      <c r="A9" s="15"/>
      <c r="B9" s="298" t="s">
        <v>29</v>
      </c>
      <c r="C9" s="299"/>
      <c r="D9" s="299"/>
      <c r="E9" s="299"/>
      <c r="F9" s="299"/>
      <c r="G9" s="299"/>
      <c r="H9" s="345"/>
      <c r="I9" s="45"/>
      <c r="J9" s="45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111"/>
      <c r="W9" s="52"/>
    </row>
    <row r="10" spans="1:23" ht="18" customHeight="1">
      <c r="A10" s="15"/>
      <c r="B10" s="42" t="s">
        <v>31</v>
      </c>
      <c r="C10" s="32"/>
      <c r="D10" s="23"/>
      <c r="E10" s="23"/>
      <c r="F10" s="41" t="s">
        <v>32</v>
      </c>
      <c r="G10" s="23"/>
      <c r="H10" s="23"/>
      <c r="I10" s="23"/>
      <c r="J10" s="2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111"/>
      <c r="W10" s="52"/>
    </row>
    <row r="11" spans="1:23" ht="20" customHeight="1">
      <c r="A11" s="15"/>
      <c r="B11" s="298" t="s">
        <v>30</v>
      </c>
      <c r="C11" s="299"/>
      <c r="D11" s="299"/>
      <c r="E11" s="299"/>
      <c r="F11" s="299"/>
      <c r="G11" s="299"/>
      <c r="H11" s="345"/>
      <c r="I11" s="45"/>
      <c r="J11" s="45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111"/>
      <c r="W11" s="52"/>
    </row>
    <row r="12" spans="1:23" ht="18" customHeight="1">
      <c r="A12" s="15"/>
      <c r="B12" s="42" t="s">
        <v>31</v>
      </c>
      <c r="C12" s="32"/>
      <c r="D12" s="23"/>
      <c r="E12" s="23"/>
      <c r="F12" s="41" t="s">
        <v>32</v>
      </c>
      <c r="G12" s="23"/>
      <c r="H12" s="23"/>
      <c r="I12" s="23"/>
      <c r="J12" s="23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111"/>
      <c r="W12" s="52"/>
    </row>
    <row r="13" spans="1:23" ht="18" customHeight="1">
      <c r="A13" s="15"/>
      <c r="B13" s="48"/>
      <c r="C13" s="49"/>
      <c r="D13" s="29"/>
      <c r="E13" s="29"/>
      <c r="F13" s="29"/>
      <c r="G13" s="29"/>
      <c r="H13" s="29"/>
      <c r="I13" s="32"/>
      <c r="J13" s="23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111"/>
      <c r="W13" s="52"/>
    </row>
    <row r="14" spans="1:23" ht="18" customHeight="1">
      <c r="A14" s="15"/>
      <c r="B14" s="53" t="s">
        <v>6</v>
      </c>
      <c r="C14" s="61" t="s">
        <v>53</v>
      </c>
      <c r="D14" s="60" t="s">
        <v>54</v>
      </c>
      <c r="E14" s="65" t="s">
        <v>55</v>
      </c>
      <c r="F14" s="291" t="s">
        <v>39</v>
      </c>
      <c r="G14" s="281"/>
      <c r="H14" s="346"/>
      <c r="I14" s="32"/>
      <c r="J14" s="23"/>
      <c r="K14" s="24"/>
      <c r="L14" s="24"/>
      <c r="M14" s="24"/>
      <c r="N14" s="24"/>
      <c r="O14" s="72"/>
      <c r="P14" s="80">
        <v>0</v>
      </c>
      <c r="Q14" s="76"/>
      <c r="R14" s="24"/>
      <c r="S14" s="24"/>
      <c r="T14" s="24"/>
      <c r="U14" s="24"/>
      <c r="V14" s="111"/>
      <c r="W14" s="52"/>
    </row>
    <row r="15" spans="1:23" ht="18" customHeight="1">
      <c r="A15" s="15"/>
      <c r="B15" s="54" t="s">
        <v>33</v>
      </c>
      <c r="C15" s="62">
        <f>'SO 7385'!E61</f>
        <v>0</v>
      </c>
      <c r="D15" s="57">
        <f>'SO 7385'!F61</f>
        <v>0</v>
      </c>
      <c r="E15" s="66">
        <f>'SO 7385'!G61</f>
        <v>0</v>
      </c>
      <c r="F15" s="347"/>
      <c r="G15" s="285"/>
      <c r="H15" s="333"/>
      <c r="I15" s="23"/>
      <c r="J15" s="23"/>
      <c r="K15" s="24"/>
      <c r="L15" s="24"/>
      <c r="M15" s="24"/>
      <c r="N15" s="24"/>
      <c r="O15" s="72"/>
      <c r="P15" s="81"/>
      <c r="Q15" s="76"/>
      <c r="R15" s="24"/>
      <c r="S15" s="24"/>
      <c r="T15" s="24"/>
      <c r="U15" s="24"/>
      <c r="V15" s="111"/>
      <c r="W15" s="52"/>
    </row>
    <row r="16" spans="1:23" ht="18" customHeight="1">
      <c r="A16" s="15"/>
      <c r="B16" s="53" t="s">
        <v>34</v>
      </c>
      <c r="C16" s="90">
        <f>'SO 7385'!E74</f>
        <v>0</v>
      </c>
      <c r="D16" s="91">
        <f>'SO 7385'!F74</f>
        <v>0</v>
      </c>
      <c r="E16" s="92">
        <f>'SO 7385'!G74</f>
        <v>0</v>
      </c>
      <c r="F16" s="280" t="s">
        <v>40</v>
      </c>
      <c r="G16" s="285"/>
      <c r="H16" s="333"/>
      <c r="I16" s="23"/>
      <c r="J16" s="23"/>
      <c r="K16" s="24"/>
      <c r="L16" s="24"/>
      <c r="M16" s="24"/>
      <c r="N16" s="24"/>
      <c r="O16" s="72"/>
      <c r="P16" s="82">
        <f>(SUM(Z91:Z229))</f>
        <v>0</v>
      </c>
      <c r="Q16" s="76"/>
      <c r="R16" s="24"/>
      <c r="S16" s="24"/>
      <c r="T16" s="24"/>
      <c r="U16" s="24"/>
      <c r="V16" s="111"/>
      <c r="W16" s="52"/>
    </row>
    <row r="17" spans="1:26" ht="18" customHeight="1">
      <c r="A17" s="15"/>
      <c r="B17" s="54" t="s">
        <v>35</v>
      </c>
      <c r="C17" s="62"/>
      <c r="D17" s="57"/>
      <c r="E17" s="66"/>
      <c r="F17" s="282" t="s">
        <v>41</v>
      </c>
      <c r="G17" s="285"/>
      <c r="H17" s="333"/>
      <c r="I17" s="23"/>
      <c r="J17" s="23"/>
      <c r="K17" s="24"/>
      <c r="L17" s="24"/>
      <c r="M17" s="24"/>
      <c r="N17" s="24"/>
      <c r="O17" s="72"/>
      <c r="P17" s="82">
        <f>(SUM(Y91:Y229))</f>
        <v>0</v>
      </c>
      <c r="Q17" s="76"/>
      <c r="R17" s="24"/>
      <c r="S17" s="24"/>
      <c r="T17" s="24"/>
      <c r="U17" s="24"/>
      <c r="V17" s="111"/>
      <c r="W17" s="52"/>
    </row>
    <row r="18" spans="1:26" ht="18" customHeight="1">
      <c r="A18" s="15"/>
      <c r="B18" s="55" t="s">
        <v>36</v>
      </c>
      <c r="C18" s="63"/>
      <c r="D18" s="58"/>
      <c r="E18" s="67"/>
      <c r="F18" s="284"/>
      <c r="G18" s="290"/>
      <c r="H18" s="333"/>
      <c r="I18" s="23"/>
      <c r="J18" s="23"/>
      <c r="K18" s="24"/>
      <c r="L18" s="24"/>
      <c r="M18" s="24"/>
      <c r="N18" s="24"/>
      <c r="O18" s="72"/>
      <c r="P18" s="81"/>
      <c r="Q18" s="76"/>
      <c r="R18" s="24"/>
      <c r="S18" s="24"/>
      <c r="T18" s="24"/>
      <c r="U18" s="24"/>
      <c r="V18" s="111"/>
      <c r="W18" s="52"/>
    </row>
    <row r="19" spans="1:26" ht="18" customHeight="1">
      <c r="A19" s="15"/>
      <c r="B19" s="55" t="s">
        <v>37</v>
      </c>
      <c r="C19" s="64"/>
      <c r="D19" s="59"/>
      <c r="E19" s="67"/>
      <c r="F19" s="360"/>
      <c r="G19" s="332"/>
      <c r="H19" s="361"/>
      <c r="I19" s="23"/>
      <c r="J19" s="23"/>
      <c r="K19" s="24"/>
      <c r="L19" s="24"/>
      <c r="M19" s="24"/>
      <c r="N19" s="24"/>
      <c r="O19" s="72"/>
      <c r="P19" s="81"/>
      <c r="Q19" s="76"/>
      <c r="R19" s="24"/>
      <c r="S19" s="24"/>
      <c r="T19" s="24"/>
      <c r="U19" s="24"/>
      <c r="V19" s="111"/>
      <c r="W19" s="52"/>
    </row>
    <row r="20" spans="1:26" ht="18" customHeight="1">
      <c r="A20" s="15"/>
      <c r="B20" s="51" t="s">
        <v>38</v>
      </c>
      <c r="C20" s="56"/>
      <c r="D20" s="93"/>
      <c r="E20" s="94">
        <f>SUM(E15:E19)</f>
        <v>0</v>
      </c>
      <c r="F20" s="277" t="s">
        <v>38</v>
      </c>
      <c r="G20" s="283"/>
      <c r="H20" s="346"/>
      <c r="I20" s="32"/>
      <c r="J20" s="23"/>
      <c r="K20" s="24"/>
      <c r="L20" s="24"/>
      <c r="M20" s="24"/>
      <c r="N20" s="24"/>
      <c r="O20" s="72"/>
      <c r="P20" s="83">
        <f>SUM(P14:P19)</f>
        <v>0</v>
      </c>
      <c r="Q20" s="76"/>
      <c r="R20" s="24"/>
      <c r="S20" s="24"/>
      <c r="T20" s="24"/>
      <c r="U20" s="24"/>
      <c r="V20" s="111"/>
      <c r="W20" s="52"/>
    </row>
    <row r="21" spans="1:26" ht="18" customHeight="1">
      <c r="A21" s="15"/>
      <c r="B21" s="46" t="s">
        <v>47</v>
      </c>
      <c r="C21" s="50"/>
      <c r="D21" s="89"/>
      <c r="E21" s="68">
        <f>((E15*U22*0)+(E16*V22*0)+(E17*W22*0))/100</f>
        <v>0</v>
      </c>
      <c r="F21" s="288" t="s">
        <v>50</v>
      </c>
      <c r="G21" s="285"/>
      <c r="H21" s="333"/>
      <c r="I21" s="23"/>
      <c r="J21" s="23"/>
      <c r="K21" s="24"/>
      <c r="L21" s="24"/>
      <c r="M21" s="24"/>
      <c r="N21" s="24"/>
      <c r="O21" s="72"/>
      <c r="P21" s="82">
        <f>((E15*X22*0)+(E16*Y22*0)+(E17*Z22*0))/100</f>
        <v>0</v>
      </c>
      <c r="Q21" s="76"/>
      <c r="R21" s="24"/>
      <c r="S21" s="24"/>
      <c r="T21" s="24"/>
      <c r="U21" s="24"/>
      <c r="V21" s="111"/>
      <c r="W21" s="52"/>
    </row>
    <row r="22" spans="1:26" ht="18" customHeight="1">
      <c r="A22" s="15"/>
      <c r="B22" s="42" t="s">
        <v>48</v>
      </c>
      <c r="C22" s="34"/>
      <c r="D22" s="70"/>
      <c r="E22" s="69">
        <f>((E15*U23*0)+(E16*V23*0)+(E17*W23*0))/100</f>
        <v>0</v>
      </c>
      <c r="F22" s="288" t="s">
        <v>51</v>
      </c>
      <c r="G22" s="285"/>
      <c r="H22" s="333"/>
      <c r="I22" s="23"/>
      <c r="J22" s="23"/>
      <c r="K22" s="24"/>
      <c r="L22" s="24"/>
      <c r="M22" s="24"/>
      <c r="N22" s="24"/>
      <c r="O22" s="72"/>
      <c r="P22" s="82">
        <f>((E15*X23*0)+(E16*Y23*0)+(E17*Z23*0))/100</f>
        <v>0</v>
      </c>
      <c r="Q22" s="76"/>
      <c r="R22" s="24"/>
      <c r="S22" s="24"/>
      <c r="T22" s="24"/>
      <c r="U22" s="24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>
      <c r="A23" s="15"/>
      <c r="B23" s="42" t="s">
        <v>49</v>
      </c>
      <c r="C23" s="34"/>
      <c r="D23" s="70"/>
      <c r="E23" s="69">
        <f>((E15*U24*0)+(E16*V24*0)+(E17*W24*0))/100</f>
        <v>0</v>
      </c>
      <c r="F23" s="288" t="s">
        <v>52</v>
      </c>
      <c r="G23" s="285"/>
      <c r="H23" s="333"/>
      <c r="I23" s="23"/>
      <c r="J23" s="23"/>
      <c r="K23" s="24"/>
      <c r="L23" s="24"/>
      <c r="M23" s="24"/>
      <c r="N23" s="24"/>
      <c r="O23" s="72"/>
      <c r="P23" s="82">
        <f>((E15*X24*0)+(E16*Y24*0)+(E17*Z24*0))/100</f>
        <v>0</v>
      </c>
      <c r="Q23" s="76"/>
      <c r="R23" s="24"/>
      <c r="S23" s="24"/>
      <c r="T23" s="24"/>
      <c r="U23" s="24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>
      <c r="A24" s="15"/>
      <c r="B24" s="38"/>
      <c r="C24" s="34"/>
      <c r="D24" s="70"/>
      <c r="E24" s="70"/>
      <c r="F24" s="344"/>
      <c r="G24" s="290"/>
      <c r="H24" s="333"/>
      <c r="I24" s="23"/>
      <c r="J24" s="23"/>
      <c r="K24" s="24"/>
      <c r="L24" s="24"/>
      <c r="M24" s="24"/>
      <c r="N24" s="24"/>
      <c r="O24" s="72"/>
      <c r="P24" s="84"/>
      <c r="Q24" s="76"/>
      <c r="R24" s="24"/>
      <c r="S24" s="24"/>
      <c r="T24" s="24"/>
      <c r="U24" s="24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>
      <c r="A25" s="15"/>
      <c r="B25" s="42"/>
      <c r="C25" s="34"/>
      <c r="D25" s="70"/>
      <c r="E25" s="70"/>
      <c r="F25" s="331" t="s">
        <v>38</v>
      </c>
      <c r="G25" s="332"/>
      <c r="H25" s="333"/>
      <c r="I25" s="23"/>
      <c r="J25" s="23"/>
      <c r="K25" s="24"/>
      <c r="L25" s="24"/>
      <c r="M25" s="24"/>
      <c r="N25" s="24"/>
      <c r="O25" s="72"/>
      <c r="P25" s="83">
        <f>SUM(E21:E24)+SUM(P21:P24)</f>
        <v>0</v>
      </c>
      <c r="Q25" s="76"/>
      <c r="R25" s="24"/>
      <c r="S25" s="24"/>
      <c r="T25" s="24"/>
      <c r="U25" s="24"/>
      <c r="V25" s="111"/>
      <c r="W25" s="52"/>
    </row>
    <row r="26" spans="1:26" ht="18" customHeight="1">
      <c r="A26" s="15"/>
      <c r="B26" s="108" t="s">
        <v>58</v>
      </c>
      <c r="C26" s="96"/>
      <c r="D26" s="98"/>
      <c r="E26" s="104"/>
      <c r="F26" s="277" t="s">
        <v>42</v>
      </c>
      <c r="G26" s="334"/>
      <c r="H26" s="335"/>
      <c r="I26" s="21"/>
      <c r="J26" s="21"/>
      <c r="K26" s="22"/>
      <c r="L26" s="22"/>
      <c r="M26" s="22"/>
      <c r="N26" s="22"/>
      <c r="O26" s="73"/>
      <c r="P26" s="85"/>
      <c r="Q26" s="77"/>
      <c r="R26" s="22"/>
      <c r="S26" s="22"/>
      <c r="T26" s="22"/>
      <c r="U26" s="22"/>
      <c r="V26" s="113"/>
      <c r="W26" s="52"/>
    </row>
    <row r="27" spans="1:26" ht="18" customHeight="1">
      <c r="A27" s="15"/>
      <c r="B27" s="39"/>
      <c r="C27" s="36"/>
      <c r="D27" s="71"/>
      <c r="E27" s="105"/>
      <c r="F27" s="336" t="s">
        <v>43</v>
      </c>
      <c r="G27" s="271"/>
      <c r="H27" s="337"/>
      <c r="I27" s="26"/>
      <c r="J27" s="26"/>
      <c r="K27" s="27"/>
      <c r="L27" s="27"/>
      <c r="M27" s="27"/>
      <c r="N27" s="27"/>
      <c r="O27" s="74"/>
      <c r="P27" s="86">
        <f>E20+P20+E25+P25</f>
        <v>0</v>
      </c>
      <c r="Q27" s="78"/>
      <c r="R27" s="27"/>
      <c r="S27" s="27"/>
      <c r="T27" s="27"/>
      <c r="U27" s="27"/>
      <c r="V27" s="114"/>
      <c r="W27" s="52"/>
    </row>
    <row r="28" spans="1:26" ht="18" customHeight="1">
      <c r="A28" s="15"/>
      <c r="B28" s="19"/>
      <c r="C28" s="37"/>
      <c r="D28" s="15"/>
      <c r="E28" s="106"/>
      <c r="F28" s="338" t="s">
        <v>44</v>
      </c>
      <c r="G28" s="339"/>
      <c r="H28" s="215">
        <f>P27-SUM('SO 7385'!K91:'SO 7385'!K229)</f>
        <v>0</v>
      </c>
      <c r="I28" s="29"/>
      <c r="J28" s="29"/>
      <c r="K28" s="30"/>
      <c r="L28" s="30"/>
      <c r="M28" s="30"/>
      <c r="N28" s="30"/>
      <c r="O28" s="75"/>
      <c r="P28" s="87">
        <f>ROUND(((ROUND(H28,2)*23)*1/100),2)</f>
        <v>0</v>
      </c>
      <c r="Q28" s="79"/>
      <c r="R28" s="30"/>
      <c r="S28" s="30"/>
      <c r="T28" s="30"/>
      <c r="U28" s="30"/>
      <c r="V28" s="115"/>
      <c r="W28" s="52"/>
    </row>
    <row r="29" spans="1:26" ht="18" customHeight="1">
      <c r="A29" s="15"/>
      <c r="B29" s="19"/>
      <c r="C29" s="37"/>
      <c r="D29" s="15"/>
      <c r="E29" s="106"/>
      <c r="F29" s="340" t="s">
        <v>45</v>
      </c>
      <c r="G29" s="341"/>
      <c r="H29" s="33">
        <f>SUM('SO 7385'!K91:'SO 7385'!K229)</f>
        <v>0</v>
      </c>
      <c r="I29" s="23"/>
      <c r="J29" s="23"/>
      <c r="K29" s="24"/>
      <c r="L29" s="24"/>
      <c r="M29" s="24"/>
      <c r="N29" s="24"/>
      <c r="O29" s="72"/>
      <c r="P29" s="80">
        <f>ROUND(((ROUND(H29,2)*0)/100),2)</f>
        <v>0</v>
      </c>
      <c r="Q29" s="76"/>
      <c r="R29" s="24"/>
      <c r="S29" s="24"/>
      <c r="T29" s="24"/>
      <c r="U29" s="24"/>
      <c r="V29" s="111"/>
      <c r="W29" s="52"/>
    </row>
    <row r="30" spans="1:26" ht="18" customHeight="1">
      <c r="A30" s="15"/>
      <c r="B30" s="19"/>
      <c r="C30" s="37"/>
      <c r="D30" s="15"/>
      <c r="E30" s="106"/>
      <c r="F30" s="342" t="s">
        <v>46</v>
      </c>
      <c r="G30" s="343"/>
      <c r="H30" s="101"/>
      <c r="I30" s="102"/>
      <c r="J30" s="29"/>
      <c r="K30" s="30"/>
      <c r="L30" s="30"/>
      <c r="M30" s="30"/>
      <c r="N30" s="30"/>
      <c r="O30" s="75"/>
      <c r="P30" s="103">
        <f>SUM(P27:P29)</f>
        <v>0</v>
      </c>
      <c r="Q30" s="76"/>
      <c r="R30" s="24"/>
      <c r="S30" s="24"/>
      <c r="T30" s="24"/>
      <c r="U30" s="24"/>
      <c r="V30" s="111"/>
      <c r="W30" s="52"/>
    </row>
    <row r="31" spans="1:26" ht="18" customHeight="1">
      <c r="A31" s="15"/>
      <c r="B31" s="20"/>
      <c r="C31" s="31"/>
      <c r="D31" s="99"/>
      <c r="E31" s="107"/>
      <c r="F31" s="271"/>
      <c r="G31" s="276"/>
      <c r="H31" s="34"/>
      <c r="I31" s="23"/>
      <c r="J31" s="23"/>
      <c r="K31" s="24"/>
      <c r="L31" s="24"/>
      <c r="M31" s="24"/>
      <c r="N31" s="24"/>
      <c r="O31" s="72"/>
      <c r="P31" s="88"/>
      <c r="Q31" s="76"/>
      <c r="R31" s="24"/>
      <c r="S31" s="24"/>
      <c r="T31" s="24"/>
      <c r="U31" s="24"/>
      <c r="V31" s="111"/>
      <c r="W31" s="52"/>
    </row>
    <row r="32" spans="1:26" ht="18" customHeight="1">
      <c r="A32" s="15"/>
      <c r="B32" s="108" t="s">
        <v>56</v>
      </c>
      <c r="C32" s="100"/>
      <c r="D32" s="28"/>
      <c r="E32" s="109" t="s">
        <v>57</v>
      </c>
      <c r="F32" s="71"/>
      <c r="G32" s="28"/>
      <c r="H32" s="35"/>
      <c r="I32" s="21"/>
      <c r="J32" s="21"/>
      <c r="K32" s="22"/>
      <c r="L32" s="22"/>
      <c r="M32" s="22"/>
      <c r="N32" s="22"/>
      <c r="O32" s="22"/>
      <c r="P32" s="18"/>
      <c r="Q32" s="22"/>
      <c r="R32" s="22"/>
      <c r="S32" s="22"/>
      <c r="T32" s="22"/>
      <c r="U32" s="22"/>
      <c r="V32" s="113"/>
      <c r="W32" s="52"/>
    </row>
    <row r="33" spans="1:23" ht="18" customHeight="1">
      <c r="A33" s="15"/>
      <c r="B33" s="39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6"/>
      <c r="W33" s="52"/>
    </row>
    <row r="34" spans="1:23" ht="18" customHeight="1">
      <c r="A34" s="15"/>
      <c r="B34" s="19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7"/>
      <c r="W34" s="52"/>
    </row>
    <row r="35" spans="1:23" ht="18" customHeight="1">
      <c r="A35" s="15"/>
      <c r="B35" s="19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7"/>
      <c r="W35" s="52"/>
    </row>
    <row r="36" spans="1:23" ht="18" customHeight="1">
      <c r="A36" s="15"/>
      <c r="B36" s="19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7"/>
      <c r="W36" s="52"/>
    </row>
    <row r="37" spans="1:23" ht="18" customHeight="1">
      <c r="A37" s="15"/>
      <c r="B37" s="20"/>
      <c r="C37" s="31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18"/>
      <c r="W37" s="52"/>
    </row>
    <row r="38" spans="1:23" ht="18" customHeight="1">
      <c r="A38" s="15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>
      <c r="A39" s="15"/>
      <c r="B39" s="19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3"/>
    </row>
    <row r="40" spans="1:23" ht="18" customHeight="1">
      <c r="A40" s="15"/>
      <c r="B40" s="19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3"/>
    </row>
    <row r="41" spans="1:23">
      <c r="A41" s="15"/>
      <c r="B41" s="19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3"/>
    </row>
    <row r="42" spans="1:23">
      <c r="A42" s="129"/>
      <c r="B42" s="20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3"/>
    </row>
    <row r="43" spans="1:23">
      <c r="A43" s="129"/>
      <c r="B43" s="203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2"/>
    </row>
    <row r="44" spans="1:23" ht="35" customHeight="1">
      <c r="A44" s="129"/>
      <c r="B44" s="321" t="s">
        <v>0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3"/>
      <c r="W44" s="52"/>
    </row>
    <row r="45" spans="1:23">
      <c r="A45" s="129"/>
      <c r="B45" s="20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6"/>
      <c r="W45" s="52"/>
    </row>
    <row r="46" spans="1:23" ht="20" customHeight="1">
      <c r="A46" s="201"/>
      <c r="B46" s="305" t="s">
        <v>28</v>
      </c>
      <c r="C46" s="306"/>
      <c r="D46" s="306"/>
      <c r="E46" s="307"/>
      <c r="F46" s="327" t="s">
        <v>25</v>
      </c>
      <c r="G46" s="306"/>
      <c r="H46" s="307"/>
      <c r="I46" s="128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7"/>
      <c r="W46" s="52"/>
    </row>
    <row r="47" spans="1:23" ht="20" customHeight="1">
      <c r="A47" s="201"/>
      <c r="B47" s="305" t="s">
        <v>29</v>
      </c>
      <c r="C47" s="306"/>
      <c r="D47" s="306"/>
      <c r="E47" s="307"/>
      <c r="F47" s="327" t="s">
        <v>23</v>
      </c>
      <c r="G47" s="306"/>
      <c r="H47" s="307"/>
      <c r="I47" s="128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7"/>
      <c r="W47" s="52"/>
    </row>
    <row r="48" spans="1:23" ht="20" customHeight="1">
      <c r="A48" s="201"/>
      <c r="B48" s="305" t="s">
        <v>30</v>
      </c>
      <c r="C48" s="306"/>
      <c r="D48" s="306"/>
      <c r="E48" s="307"/>
      <c r="F48" s="327" t="s">
        <v>62</v>
      </c>
      <c r="G48" s="306"/>
      <c r="H48" s="307"/>
      <c r="I48" s="128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7"/>
      <c r="W48" s="52"/>
    </row>
    <row r="49" spans="1:26" ht="30" customHeight="1">
      <c r="A49" s="201"/>
      <c r="B49" s="328" t="s">
        <v>1</v>
      </c>
      <c r="C49" s="329"/>
      <c r="D49" s="329"/>
      <c r="E49" s="329"/>
      <c r="F49" s="329"/>
      <c r="G49" s="329"/>
      <c r="H49" s="329"/>
      <c r="I49" s="33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7"/>
      <c r="W49" s="52"/>
    </row>
    <row r="50" spans="1:26">
      <c r="A50" s="15"/>
      <c r="B50" s="205" t="s">
        <v>21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7"/>
      <c r="W50" s="52"/>
    </row>
    <row r="51" spans="1:26">
      <c r="A51" s="15"/>
      <c r="B51" s="19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7"/>
      <c r="W51" s="52"/>
    </row>
    <row r="52" spans="1:26">
      <c r="A52" s="15"/>
      <c r="B52" s="19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7"/>
      <c r="W52" s="52"/>
    </row>
    <row r="53" spans="1:26">
      <c r="A53" s="15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7"/>
      <c r="W53" s="52"/>
    </row>
    <row r="54" spans="1:26">
      <c r="A54" s="2"/>
      <c r="B54" s="319" t="s">
        <v>59</v>
      </c>
      <c r="C54" s="320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7"/>
      <c r="W54" s="52"/>
    </row>
    <row r="55" spans="1:26">
      <c r="A55" s="10"/>
      <c r="B55" s="317" t="s">
        <v>64</v>
      </c>
      <c r="C55" s="311"/>
      <c r="D55" s="31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8"/>
      <c r="W55" s="214"/>
      <c r="X55" s="137"/>
      <c r="Y55" s="137"/>
      <c r="Z55" s="137"/>
    </row>
    <row r="56" spans="1:26">
      <c r="A56" s="10"/>
      <c r="B56" s="318" t="s">
        <v>65</v>
      </c>
      <c r="C56" s="277"/>
      <c r="D56" s="277"/>
      <c r="E56" s="66">
        <f>'SO 7385'!L102</f>
        <v>0</v>
      </c>
      <c r="F56" s="66">
        <f>'SO 7385'!M102</f>
        <v>0</v>
      </c>
      <c r="G56" s="66">
        <f>'SO 7385'!I102</f>
        <v>0</v>
      </c>
      <c r="H56" s="138">
        <f>'SO 7385'!S102</f>
        <v>61.69</v>
      </c>
      <c r="I56" s="138">
        <f>'SO 7385'!V102</f>
        <v>0</v>
      </c>
      <c r="J56" s="138"/>
      <c r="K56" s="138"/>
      <c r="L56" s="138"/>
      <c r="M56" s="138"/>
      <c r="N56" s="138"/>
      <c r="O56" s="138"/>
      <c r="P56" s="138"/>
      <c r="Q56" s="137"/>
      <c r="R56" s="137"/>
      <c r="S56" s="137"/>
      <c r="T56" s="137"/>
      <c r="U56" s="137"/>
      <c r="V56" s="149"/>
      <c r="W56" s="214"/>
      <c r="X56" s="137"/>
      <c r="Y56" s="137"/>
      <c r="Z56" s="137"/>
    </row>
    <row r="57" spans="1:26">
      <c r="A57" s="10"/>
      <c r="B57" s="318" t="s">
        <v>66</v>
      </c>
      <c r="C57" s="277"/>
      <c r="D57" s="277"/>
      <c r="E57" s="66">
        <f>'SO 7385'!L111</f>
        <v>0</v>
      </c>
      <c r="F57" s="66">
        <f>'SO 7385'!M111</f>
        <v>0</v>
      </c>
      <c r="G57" s="66">
        <f>'SO 7385'!I111</f>
        <v>0</v>
      </c>
      <c r="H57" s="138">
        <f>'SO 7385'!S111</f>
        <v>20.45</v>
      </c>
      <c r="I57" s="138">
        <f>'SO 7385'!V111</f>
        <v>0</v>
      </c>
      <c r="J57" s="138"/>
      <c r="K57" s="138"/>
      <c r="L57" s="138"/>
      <c r="M57" s="138"/>
      <c r="N57" s="138"/>
      <c r="O57" s="138"/>
      <c r="P57" s="138"/>
      <c r="Q57" s="137"/>
      <c r="R57" s="137"/>
      <c r="S57" s="137"/>
      <c r="T57" s="137"/>
      <c r="U57" s="137"/>
      <c r="V57" s="149"/>
      <c r="W57" s="214"/>
      <c r="X57" s="137"/>
      <c r="Y57" s="137"/>
      <c r="Z57" s="137"/>
    </row>
    <row r="58" spans="1:26">
      <c r="A58" s="10"/>
      <c r="B58" s="318" t="s">
        <v>67</v>
      </c>
      <c r="C58" s="277"/>
      <c r="D58" s="277"/>
      <c r="E58" s="66">
        <f>'SO 7385'!L121</f>
        <v>0</v>
      </c>
      <c r="F58" s="66">
        <f>'SO 7385'!M121</f>
        <v>0</v>
      </c>
      <c r="G58" s="66">
        <f>'SO 7385'!I121</f>
        <v>0</v>
      </c>
      <c r="H58" s="138">
        <f>'SO 7385'!S121</f>
        <v>4.8499999999999996</v>
      </c>
      <c r="I58" s="138">
        <f>'SO 7385'!V121</f>
        <v>0</v>
      </c>
      <c r="J58" s="138"/>
      <c r="K58" s="138"/>
      <c r="L58" s="138"/>
      <c r="M58" s="138"/>
      <c r="N58" s="138"/>
      <c r="O58" s="138"/>
      <c r="P58" s="138"/>
      <c r="Q58" s="137"/>
      <c r="R58" s="137"/>
      <c r="S58" s="137"/>
      <c r="T58" s="137"/>
      <c r="U58" s="137"/>
      <c r="V58" s="149"/>
      <c r="W58" s="214"/>
      <c r="X58" s="137"/>
      <c r="Y58" s="137"/>
      <c r="Z58" s="137"/>
    </row>
    <row r="59" spans="1:26">
      <c r="A59" s="10"/>
      <c r="B59" s="318" t="s">
        <v>68</v>
      </c>
      <c r="C59" s="277"/>
      <c r="D59" s="277"/>
      <c r="E59" s="66">
        <f>'SO 7385'!L129</f>
        <v>0</v>
      </c>
      <c r="F59" s="66">
        <f>'SO 7385'!M129</f>
        <v>0</v>
      </c>
      <c r="G59" s="66">
        <f>'SO 7385'!I129</f>
        <v>0</v>
      </c>
      <c r="H59" s="138">
        <f>'SO 7385'!S129</f>
        <v>0</v>
      </c>
      <c r="I59" s="138">
        <f>'SO 7385'!V129</f>
        <v>0.22</v>
      </c>
      <c r="J59" s="138"/>
      <c r="K59" s="138"/>
      <c r="L59" s="138"/>
      <c r="M59" s="138"/>
      <c r="N59" s="138"/>
      <c r="O59" s="138"/>
      <c r="P59" s="138"/>
      <c r="Q59" s="137"/>
      <c r="R59" s="137"/>
      <c r="S59" s="137"/>
      <c r="T59" s="137"/>
      <c r="U59" s="137"/>
      <c r="V59" s="149"/>
      <c r="W59" s="214"/>
      <c r="X59" s="137"/>
      <c r="Y59" s="137"/>
      <c r="Z59" s="137"/>
    </row>
    <row r="60" spans="1:26">
      <c r="A60" s="10"/>
      <c r="B60" s="318" t="s">
        <v>69</v>
      </c>
      <c r="C60" s="277"/>
      <c r="D60" s="277"/>
      <c r="E60" s="66">
        <f>'SO 7385'!L133</f>
        <v>0</v>
      </c>
      <c r="F60" s="66">
        <f>'SO 7385'!M133</f>
        <v>0</v>
      </c>
      <c r="G60" s="66">
        <f>'SO 7385'!I133</f>
        <v>0</v>
      </c>
      <c r="H60" s="138">
        <f>'SO 7385'!S133</f>
        <v>0</v>
      </c>
      <c r="I60" s="138">
        <f>'SO 7385'!V133</f>
        <v>0</v>
      </c>
      <c r="J60" s="138"/>
      <c r="K60" s="138"/>
      <c r="L60" s="138"/>
      <c r="M60" s="138"/>
      <c r="N60" s="138"/>
      <c r="O60" s="138"/>
      <c r="P60" s="138"/>
      <c r="Q60" s="137"/>
      <c r="R60" s="137"/>
      <c r="S60" s="137"/>
      <c r="T60" s="137"/>
      <c r="U60" s="137"/>
      <c r="V60" s="149"/>
      <c r="W60" s="214"/>
      <c r="X60" s="137"/>
      <c r="Y60" s="137"/>
      <c r="Z60" s="137"/>
    </row>
    <row r="61" spans="1:26">
      <c r="A61" s="10"/>
      <c r="B61" s="312" t="s">
        <v>64</v>
      </c>
      <c r="C61" s="302"/>
      <c r="D61" s="302"/>
      <c r="E61" s="139">
        <f>'SO 7385'!L135</f>
        <v>0</v>
      </c>
      <c r="F61" s="139">
        <f>'SO 7385'!M135</f>
        <v>0</v>
      </c>
      <c r="G61" s="139">
        <f>'SO 7385'!I135</f>
        <v>0</v>
      </c>
      <c r="H61" s="140">
        <f>'SO 7385'!S135</f>
        <v>86.99</v>
      </c>
      <c r="I61" s="140">
        <f>'SO 7385'!V135</f>
        <v>0.22</v>
      </c>
      <c r="J61" s="140"/>
      <c r="K61" s="140"/>
      <c r="L61" s="140"/>
      <c r="M61" s="140"/>
      <c r="N61" s="140"/>
      <c r="O61" s="140"/>
      <c r="P61" s="140"/>
      <c r="Q61" s="137"/>
      <c r="R61" s="137"/>
      <c r="S61" s="137"/>
      <c r="T61" s="137"/>
      <c r="U61" s="137"/>
      <c r="V61" s="149"/>
      <c r="W61" s="214"/>
      <c r="X61" s="137"/>
      <c r="Y61" s="137"/>
      <c r="Z61" s="137"/>
    </row>
    <row r="62" spans="1:26">
      <c r="A62" s="1"/>
      <c r="B62" s="206"/>
      <c r="C62" s="1"/>
      <c r="D62" s="1"/>
      <c r="E62" s="131"/>
      <c r="F62" s="131"/>
      <c r="G62" s="131"/>
      <c r="H62" s="132"/>
      <c r="I62" s="132"/>
      <c r="J62" s="132"/>
      <c r="K62" s="132"/>
      <c r="L62" s="132"/>
      <c r="M62" s="132"/>
      <c r="N62" s="132"/>
      <c r="O62" s="132"/>
      <c r="P62" s="132"/>
      <c r="V62" s="150"/>
      <c r="W62" s="52"/>
    </row>
    <row r="63" spans="1:26">
      <c r="A63" s="10"/>
      <c r="B63" s="312" t="s">
        <v>70</v>
      </c>
      <c r="C63" s="302"/>
      <c r="D63" s="302"/>
      <c r="E63" s="66"/>
      <c r="F63" s="66"/>
      <c r="G63" s="66"/>
      <c r="H63" s="138"/>
      <c r="I63" s="138"/>
      <c r="J63" s="138"/>
      <c r="K63" s="138"/>
      <c r="L63" s="138"/>
      <c r="M63" s="138"/>
      <c r="N63" s="138"/>
      <c r="O63" s="138"/>
      <c r="P63" s="138"/>
      <c r="Q63" s="137"/>
      <c r="R63" s="137"/>
      <c r="S63" s="137"/>
      <c r="T63" s="137"/>
      <c r="U63" s="137"/>
      <c r="V63" s="149"/>
      <c r="W63" s="214"/>
      <c r="X63" s="137"/>
      <c r="Y63" s="137"/>
      <c r="Z63" s="137"/>
    </row>
    <row r="64" spans="1:26">
      <c r="A64" s="10"/>
      <c r="B64" s="318" t="s">
        <v>71</v>
      </c>
      <c r="C64" s="277"/>
      <c r="D64" s="277"/>
      <c r="E64" s="66">
        <f>'SO 7385'!L142</f>
        <v>0</v>
      </c>
      <c r="F64" s="66">
        <f>'SO 7385'!M142</f>
        <v>0</v>
      </c>
      <c r="G64" s="66">
        <f>'SO 7385'!I142</f>
        <v>0</v>
      </c>
      <c r="H64" s="138">
        <f>'SO 7385'!S142</f>
        <v>0.97</v>
      </c>
      <c r="I64" s="138">
        <f>'SO 7385'!V142</f>
        <v>0</v>
      </c>
      <c r="J64" s="138"/>
      <c r="K64" s="138"/>
      <c r="L64" s="138"/>
      <c r="M64" s="138"/>
      <c r="N64" s="138"/>
      <c r="O64" s="138"/>
      <c r="P64" s="138"/>
      <c r="Q64" s="137"/>
      <c r="R64" s="137"/>
      <c r="S64" s="137"/>
      <c r="T64" s="137"/>
      <c r="U64" s="137"/>
      <c r="V64" s="149"/>
      <c r="W64" s="214"/>
      <c r="X64" s="137"/>
      <c r="Y64" s="137"/>
      <c r="Z64" s="137"/>
    </row>
    <row r="65" spans="1:26">
      <c r="A65" s="10"/>
      <c r="B65" s="318" t="s">
        <v>72</v>
      </c>
      <c r="C65" s="277"/>
      <c r="D65" s="277"/>
      <c r="E65" s="66">
        <f>'SO 7385'!L147</f>
        <v>0</v>
      </c>
      <c r="F65" s="66">
        <f>'SO 7385'!M147</f>
        <v>0</v>
      </c>
      <c r="G65" s="66">
        <f>'SO 7385'!I147</f>
        <v>0</v>
      </c>
      <c r="H65" s="138">
        <f>'SO 7385'!S147</f>
        <v>6.15</v>
      </c>
      <c r="I65" s="138">
        <f>'SO 7385'!V147</f>
        <v>0</v>
      </c>
      <c r="J65" s="138"/>
      <c r="K65" s="138"/>
      <c r="L65" s="138"/>
      <c r="M65" s="138"/>
      <c r="N65" s="138"/>
      <c r="O65" s="138"/>
      <c r="P65" s="138"/>
      <c r="Q65" s="137"/>
      <c r="R65" s="137"/>
      <c r="S65" s="137"/>
      <c r="T65" s="137"/>
      <c r="U65" s="137"/>
      <c r="V65" s="149"/>
      <c r="W65" s="214"/>
      <c r="X65" s="137"/>
      <c r="Y65" s="137"/>
      <c r="Z65" s="137"/>
    </row>
    <row r="66" spans="1:26">
      <c r="A66" s="10"/>
      <c r="B66" s="318" t="s">
        <v>73</v>
      </c>
      <c r="C66" s="277"/>
      <c r="D66" s="277"/>
      <c r="E66" s="66">
        <f>'SO 7385'!L154</f>
        <v>0</v>
      </c>
      <c r="F66" s="66">
        <f>'SO 7385'!M154</f>
        <v>0</v>
      </c>
      <c r="G66" s="66">
        <f>'SO 7385'!I154</f>
        <v>0</v>
      </c>
      <c r="H66" s="138">
        <f>'SO 7385'!S154</f>
        <v>6.17</v>
      </c>
      <c r="I66" s="138">
        <f>'SO 7385'!V154</f>
        <v>0</v>
      </c>
      <c r="J66" s="138"/>
      <c r="K66" s="138"/>
      <c r="L66" s="138"/>
      <c r="M66" s="138"/>
      <c r="N66" s="138"/>
      <c r="O66" s="138"/>
      <c r="P66" s="138"/>
      <c r="Q66" s="137"/>
      <c r="R66" s="137"/>
      <c r="S66" s="137"/>
      <c r="T66" s="137"/>
      <c r="U66" s="137"/>
      <c r="V66" s="149"/>
      <c r="W66" s="214"/>
      <c r="X66" s="137"/>
      <c r="Y66" s="137"/>
      <c r="Z66" s="137"/>
    </row>
    <row r="67" spans="1:26">
      <c r="A67" s="10"/>
      <c r="B67" s="318" t="s">
        <v>74</v>
      </c>
      <c r="C67" s="277"/>
      <c r="D67" s="277"/>
      <c r="E67" s="66">
        <f>'SO 7385'!L176</f>
        <v>0</v>
      </c>
      <c r="F67" s="66">
        <f>'SO 7385'!M176</f>
        <v>0</v>
      </c>
      <c r="G67" s="66">
        <f>'SO 7385'!I176</f>
        <v>0</v>
      </c>
      <c r="H67" s="138">
        <f>'SO 7385'!S176</f>
        <v>0.59</v>
      </c>
      <c r="I67" s="138">
        <f>'SO 7385'!V176</f>
        <v>0.53</v>
      </c>
      <c r="J67" s="138"/>
      <c r="K67" s="138"/>
      <c r="L67" s="138"/>
      <c r="M67" s="138"/>
      <c r="N67" s="138"/>
      <c r="O67" s="138"/>
      <c r="P67" s="138"/>
      <c r="Q67" s="137"/>
      <c r="R67" s="137"/>
      <c r="S67" s="137"/>
      <c r="T67" s="137"/>
      <c r="U67" s="137"/>
      <c r="V67" s="149"/>
      <c r="W67" s="214"/>
      <c r="X67" s="137"/>
      <c r="Y67" s="137"/>
      <c r="Z67" s="137"/>
    </row>
    <row r="68" spans="1:26">
      <c r="A68" s="10"/>
      <c r="B68" s="318" t="s">
        <v>75</v>
      </c>
      <c r="C68" s="277"/>
      <c r="D68" s="277"/>
      <c r="E68" s="66">
        <f>'SO 7385'!L197</f>
        <v>0</v>
      </c>
      <c r="F68" s="66">
        <f>'SO 7385'!M197</f>
        <v>0</v>
      </c>
      <c r="G68" s="66">
        <f>'SO 7385'!I197</f>
        <v>0</v>
      </c>
      <c r="H68" s="138">
        <f>'SO 7385'!S197</f>
        <v>22.82</v>
      </c>
      <c r="I68" s="138">
        <f>'SO 7385'!V197</f>
        <v>0</v>
      </c>
      <c r="J68" s="138"/>
      <c r="K68" s="138"/>
      <c r="L68" s="138"/>
      <c r="M68" s="138"/>
      <c r="N68" s="138"/>
      <c r="O68" s="138"/>
      <c r="P68" s="138"/>
      <c r="Q68" s="137"/>
      <c r="R68" s="137"/>
      <c r="S68" s="137"/>
      <c r="T68" s="137"/>
      <c r="U68" s="137"/>
      <c r="V68" s="149"/>
      <c r="W68" s="214"/>
      <c r="X68" s="137"/>
      <c r="Y68" s="137"/>
      <c r="Z68" s="137"/>
    </row>
    <row r="69" spans="1:26">
      <c r="A69" s="10"/>
      <c r="B69" s="318" t="s">
        <v>76</v>
      </c>
      <c r="C69" s="277"/>
      <c r="D69" s="277"/>
      <c r="E69" s="66">
        <f>'SO 7385'!L204</f>
        <v>0</v>
      </c>
      <c r="F69" s="66">
        <f>'SO 7385'!M204</f>
        <v>0</v>
      </c>
      <c r="G69" s="66">
        <f>'SO 7385'!I204</f>
        <v>0</v>
      </c>
      <c r="H69" s="138">
        <f>'SO 7385'!S204</f>
        <v>5.0599999999999996</v>
      </c>
      <c r="I69" s="138">
        <f>'SO 7385'!V204</f>
        <v>0</v>
      </c>
      <c r="J69" s="138"/>
      <c r="K69" s="138"/>
      <c r="L69" s="138"/>
      <c r="M69" s="138"/>
      <c r="N69" s="138"/>
      <c r="O69" s="138"/>
      <c r="P69" s="138"/>
      <c r="Q69" s="137"/>
      <c r="R69" s="137"/>
      <c r="S69" s="137"/>
      <c r="T69" s="137"/>
      <c r="U69" s="137"/>
      <c r="V69" s="149"/>
      <c r="W69" s="214"/>
      <c r="X69" s="137"/>
      <c r="Y69" s="137"/>
      <c r="Z69" s="137"/>
    </row>
    <row r="70" spans="1:26">
      <c r="A70" s="10"/>
      <c r="B70" s="318" t="s">
        <v>77</v>
      </c>
      <c r="C70" s="277"/>
      <c r="D70" s="277"/>
      <c r="E70" s="66">
        <f>'SO 7385'!L210</f>
        <v>0</v>
      </c>
      <c r="F70" s="66">
        <f>'SO 7385'!M210</f>
        <v>0</v>
      </c>
      <c r="G70" s="66">
        <f>'SO 7385'!I210</f>
        <v>0</v>
      </c>
      <c r="H70" s="138">
        <f>'SO 7385'!S210</f>
        <v>0.33</v>
      </c>
      <c r="I70" s="138">
        <f>'SO 7385'!V210</f>
        <v>0</v>
      </c>
      <c r="J70" s="138"/>
      <c r="K70" s="138"/>
      <c r="L70" s="138"/>
      <c r="M70" s="138"/>
      <c r="N70" s="138"/>
      <c r="O70" s="138"/>
      <c r="P70" s="138"/>
      <c r="Q70" s="137"/>
      <c r="R70" s="137"/>
      <c r="S70" s="137"/>
      <c r="T70" s="137"/>
      <c r="U70" s="137"/>
      <c r="V70" s="149"/>
      <c r="W70" s="214"/>
      <c r="X70" s="137"/>
      <c r="Y70" s="137"/>
      <c r="Z70" s="137"/>
    </row>
    <row r="71" spans="1:26">
      <c r="A71" s="10"/>
      <c r="B71" s="318" t="s">
        <v>78</v>
      </c>
      <c r="C71" s="277"/>
      <c r="D71" s="277"/>
      <c r="E71" s="66">
        <f>'SO 7385'!L218</f>
        <v>0</v>
      </c>
      <c r="F71" s="66">
        <f>'SO 7385'!M218</f>
        <v>0</v>
      </c>
      <c r="G71" s="66">
        <f>'SO 7385'!I218</f>
        <v>0</v>
      </c>
      <c r="H71" s="138">
        <f>'SO 7385'!S218</f>
        <v>1.61</v>
      </c>
      <c r="I71" s="138">
        <f>'SO 7385'!V218</f>
        <v>0</v>
      </c>
      <c r="J71" s="138"/>
      <c r="K71" s="138"/>
      <c r="L71" s="138"/>
      <c r="M71" s="138"/>
      <c r="N71" s="138"/>
      <c r="O71" s="138"/>
      <c r="P71" s="138"/>
      <c r="Q71" s="137"/>
      <c r="R71" s="137"/>
      <c r="S71" s="137"/>
      <c r="T71" s="137"/>
      <c r="U71" s="137"/>
      <c r="V71" s="149"/>
      <c r="W71" s="214"/>
      <c r="X71" s="137"/>
      <c r="Y71" s="137"/>
      <c r="Z71" s="137"/>
    </row>
    <row r="72" spans="1:26">
      <c r="A72" s="10"/>
      <c r="B72" s="318" t="s">
        <v>79</v>
      </c>
      <c r="C72" s="277"/>
      <c r="D72" s="277"/>
      <c r="E72" s="66">
        <f>'SO 7385'!L222</f>
        <v>0</v>
      </c>
      <c r="F72" s="66">
        <f>'SO 7385'!M222</f>
        <v>0</v>
      </c>
      <c r="G72" s="66">
        <f>'SO 7385'!I222</f>
        <v>0</v>
      </c>
      <c r="H72" s="138">
        <f>'SO 7385'!S222</f>
        <v>0.18</v>
      </c>
      <c r="I72" s="138">
        <f>'SO 7385'!V222</f>
        <v>0</v>
      </c>
      <c r="J72" s="138"/>
      <c r="K72" s="138"/>
      <c r="L72" s="138"/>
      <c r="M72" s="138"/>
      <c r="N72" s="138"/>
      <c r="O72" s="138"/>
      <c r="P72" s="138"/>
      <c r="Q72" s="137"/>
      <c r="R72" s="137"/>
      <c r="S72" s="137"/>
      <c r="T72" s="137"/>
      <c r="U72" s="137"/>
      <c r="V72" s="149"/>
      <c r="W72" s="214"/>
      <c r="X72" s="137"/>
      <c r="Y72" s="137"/>
      <c r="Z72" s="137"/>
    </row>
    <row r="73" spans="1:26">
      <c r="A73" s="10"/>
      <c r="B73" s="318" t="s">
        <v>80</v>
      </c>
      <c r="C73" s="277"/>
      <c r="D73" s="277"/>
      <c r="E73" s="66">
        <f>'SO 7385'!L227</f>
        <v>0</v>
      </c>
      <c r="F73" s="66">
        <f>'SO 7385'!M227</f>
        <v>0</v>
      </c>
      <c r="G73" s="66">
        <f>'SO 7385'!I227</f>
        <v>0</v>
      </c>
      <c r="H73" s="138">
        <f>'SO 7385'!S227</f>
        <v>0.22</v>
      </c>
      <c r="I73" s="138">
        <f>'SO 7385'!V227</f>
        <v>0</v>
      </c>
      <c r="J73" s="138"/>
      <c r="K73" s="138"/>
      <c r="L73" s="138"/>
      <c r="M73" s="138"/>
      <c r="N73" s="138"/>
      <c r="O73" s="138"/>
      <c r="P73" s="138"/>
      <c r="Q73" s="137"/>
      <c r="R73" s="137"/>
      <c r="S73" s="137"/>
      <c r="T73" s="137"/>
      <c r="U73" s="137"/>
      <c r="V73" s="149"/>
      <c r="W73" s="214"/>
      <c r="X73" s="137"/>
      <c r="Y73" s="137"/>
      <c r="Z73" s="137"/>
    </row>
    <row r="74" spans="1:26">
      <c r="A74" s="10"/>
      <c r="B74" s="312" t="s">
        <v>70</v>
      </c>
      <c r="C74" s="302"/>
      <c r="D74" s="302"/>
      <c r="E74" s="139">
        <f>'SO 7385'!L229</f>
        <v>0</v>
      </c>
      <c r="F74" s="139">
        <f>'SO 7385'!M229</f>
        <v>0</v>
      </c>
      <c r="G74" s="139">
        <f>'SO 7385'!I229</f>
        <v>0</v>
      </c>
      <c r="H74" s="140">
        <f>'SO 7385'!S229</f>
        <v>44.1</v>
      </c>
      <c r="I74" s="140">
        <f>'SO 7385'!V229</f>
        <v>0.53</v>
      </c>
      <c r="J74" s="140"/>
      <c r="K74" s="140"/>
      <c r="L74" s="140"/>
      <c r="M74" s="140"/>
      <c r="N74" s="140"/>
      <c r="O74" s="140"/>
      <c r="P74" s="140"/>
      <c r="Q74" s="137"/>
      <c r="R74" s="137"/>
      <c r="S74" s="137"/>
      <c r="T74" s="137"/>
      <c r="U74" s="137"/>
      <c r="V74" s="149"/>
      <c r="W74" s="214"/>
      <c r="X74" s="137"/>
      <c r="Y74" s="137"/>
      <c r="Z74" s="137"/>
    </row>
    <row r="75" spans="1:26">
      <c r="A75" s="1"/>
      <c r="B75" s="206"/>
      <c r="C75" s="1"/>
      <c r="D75" s="1"/>
      <c r="E75" s="131"/>
      <c r="F75" s="131"/>
      <c r="G75" s="131"/>
      <c r="H75" s="132"/>
      <c r="I75" s="132"/>
      <c r="J75" s="132"/>
      <c r="K75" s="132"/>
      <c r="L75" s="132"/>
      <c r="M75" s="132"/>
      <c r="N75" s="132"/>
      <c r="O75" s="132"/>
      <c r="P75" s="132"/>
      <c r="V75" s="150"/>
      <c r="W75" s="52"/>
    </row>
    <row r="76" spans="1:26">
      <c r="A76" s="141"/>
      <c r="B76" s="313" t="s">
        <v>81</v>
      </c>
      <c r="C76" s="314"/>
      <c r="D76" s="314"/>
      <c r="E76" s="143">
        <f>'SO 7385'!L230</f>
        <v>0</v>
      </c>
      <c r="F76" s="143">
        <f>'SO 7385'!M230</f>
        <v>0</v>
      </c>
      <c r="G76" s="143">
        <f>'SO 7385'!I230</f>
        <v>0</v>
      </c>
      <c r="H76" s="144">
        <f>'SO 7385'!S230</f>
        <v>131.09</v>
      </c>
      <c r="I76" s="144">
        <f>'SO 7385'!V230</f>
        <v>0.75</v>
      </c>
      <c r="J76" s="145"/>
      <c r="K76" s="145"/>
      <c r="L76" s="145"/>
      <c r="M76" s="145"/>
      <c r="N76" s="145"/>
      <c r="O76" s="145"/>
      <c r="P76" s="145"/>
      <c r="Q76" s="146"/>
      <c r="R76" s="146"/>
      <c r="S76" s="146"/>
      <c r="T76" s="146"/>
      <c r="U76" s="146"/>
      <c r="V76" s="151"/>
      <c r="W76" s="214"/>
      <c r="X76" s="142"/>
      <c r="Y76" s="142"/>
      <c r="Z76" s="142"/>
    </row>
    <row r="77" spans="1:26">
      <c r="A77" s="15"/>
      <c r="B77" s="19"/>
      <c r="C77" s="3"/>
      <c r="D77" s="3"/>
      <c r="E77" s="14"/>
      <c r="F77" s="14"/>
      <c r="G77" s="14"/>
      <c r="H77" s="152"/>
      <c r="I77" s="152"/>
      <c r="J77" s="152"/>
      <c r="K77" s="152"/>
      <c r="L77" s="152"/>
      <c r="M77" s="152"/>
      <c r="N77" s="152"/>
      <c r="O77" s="152"/>
      <c r="P77" s="152"/>
      <c r="Q77" s="11"/>
      <c r="R77" s="11"/>
      <c r="S77" s="11"/>
      <c r="T77" s="11"/>
      <c r="U77" s="11"/>
      <c r="V77" s="11"/>
      <c r="W77" s="52"/>
    </row>
    <row r="78" spans="1:26">
      <c r="A78" s="15"/>
      <c r="B78" s="19"/>
      <c r="C78" s="3"/>
      <c r="D78" s="3"/>
      <c r="E78" s="14"/>
      <c r="F78" s="14"/>
      <c r="G78" s="14"/>
      <c r="H78" s="152"/>
      <c r="I78" s="152"/>
      <c r="J78" s="152"/>
      <c r="K78" s="152"/>
      <c r="L78" s="152"/>
      <c r="M78" s="152"/>
      <c r="N78" s="152"/>
      <c r="O78" s="152"/>
      <c r="P78" s="152"/>
      <c r="Q78" s="11"/>
      <c r="R78" s="11"/>
      <c r="S78" s="11"/>
      <c r="T78" s="11"/>
      <c r="U78" s="11"/>
      <c r="V78" s="11"/>
      <c r="W78" s="52"/>
    </row>
    <row r="79" spans="1:26">
      <c r="A79" s="15"/>
      <c r="B79" s="20"/>
      <c r="C79" s="8"/>
      <c r="D79" s="8"/>
      <c r="E79" s="25"/>
      <c r="F79" s="25"/>
      <c r="G79" s="25"/>
      <c r="H79" s="153"/>
      <c r="I79" s="153"/>
      <c r="J79" s="153"/>
      <c r="K79" s="153"/>
      <c r="L79" s="153"/>
      <c r="M79" s="153"/>
      <c r="N79" s="153"/>
      <c r="O79" s="153"/>
      <c r="P79" s="153"/>
      <c r="Q79" s="16"/>
      <c r="R79" s="16"/>
      <c r="S79" s="16"/>
      <c r="T79" s="16"/>
      <c r="U79" s="16"/>
      <c r="V79" s="16"/>
      <c r="W79" s="52"/>
    </row>
    <row r="80" spans="1:26" ht="35" customHeight="1">
      <c r="A80" s="1"/>
      <c r="B80" s="315" t="s">
        <v>82</v>
      </c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52"/>
    </row>
    <row r="81" spans="1:26">
      <c r="A81" s="15"/>
      <c r="B81" s="95"/>
      <c r="C81" s="28"/>
      <c r="D81" s="28"/>
      <c r="E81" s="97"/>
      <c r="F81" s="97"/>
      <c r="G81" s="97"/>
      <c r="H81" s="167"/>
      <c r="I81" s="167"/>
      <c r="J81" s="167"/>
      <c r="K81" s="167"/>
      <c r="L81" s="167"/>
      <c r="M81" s="167"/>
      <c r="N81" s="167"/>
      <c r="O81" s="167"/>
      <c r="P81" s="167"/>
      <c r="Q81" s="168"/>
      <c r="R81" s="168"/>
      <c r="S81" s="168"/>
      <c r="T81" s="168"/>
      <c r="U81" s="168"/>
      <c r="V81" s="168"/>
      <c r="W81" s="52"/>
    </row>
    <row r="82" spans="1:26" ht="20" customHeight="1">
      <c r="A82" s="201"/>
      <c r="B82" s="324" t="s">
        <v>28</v>
      </c>
      <c r="C82" s="325"/>
      <c r="D82" s="325"/>
      <c r="E82" s="326"/>
      <c r="F82" s="165"/>
      <c r="G82" s="165"/>
      <c r="H82" s="166" t="s">
        <v>25</v>
      </c>
      <c r="I82" s="308"/>
      <c r="J82" s="309"/>
      <c r="K82" s="309"/>
      <c r="L82" s="309"/>
      <c r="M82" s="309"/>
      <c r="N82" s="309"/>
      <c r="O82" s="309"/>
      <c r="P82" s="310"/>
      <c r="Q82" s="18"/>
      <c r="R82" s="18"/>
      <c r="S82" s="18"/>
      <c r="T82" s="18"/>
      <c r="U82" s="18"/>
      <c r="V82" s="18"/>
      <c r="W82" s="52"/>
    </row>
    <row r="83" spans="1:26" ht="20" customHeight="1">
      <c r="A83" s="201"/>
      <c r="B83" s="305" t="s">
        <v>29</v>
      </c>
      <c r="C83" s="306"/>
      <c r="D83" s="306"/>
      <c r="E83" s="307"/>
      <c r="F83" s="161"/>
      <c r="G83" s="161"/>
      <c r="H83" s="162" t="s">
        <v>93</v>
      </c>
      <c r="I83" s="162" t="s">
        <v>94</v>
      </c>
      <c r="J83" s="152"/>
      <c r="K83" s="152"/>
      <c r="L83" s="152"/>
      <c r="M83" s="152"/>
      <c r="N83" s="152"/>
      <c r="O83" s="152"/>
      <c r="P83" s="152"/>
      <c r="Q83" s="11"/>
      <c r="R83" s="11"/>
      <c r="S83" s="11"/>
      <c r="T83" s="11"/>
      <c r="U83" s="11"/>
      <c r="V83" s="11"/>
      <c r="W83" s="52"/>
    </row>
    <row r="84" spans="1:26" ht="20" customHeight="1">
      <c r="A84" s="201"/>
      <c r="B84" s="305" t="s">
        <v>30</v>
      </c>
      <c r="C84" s="306"/>
      <c r="D84" s="306"/>
      <c r="E84" s="307"/>
      <c r="F84" s="161"/>
      <c r="G84" s="161"/>
      <c r="H84" s="162" t="s">
        <v>95</v>
      </c>
      <c r="I84" s="162" t="s">
        <v>27</v>
      </c>
      <c r="J84" s="152"/>
      <c r="K84" s="152"/>
      <c r="L84" s="152"/>
      <c r="M84" s="152"/>
      <c r="N84" s="152"/>
      <c r="O84" s="152"/>
      <c r="P84" s="152"/>
      <c r="Q84" s="11"/>
      <c r="R84" s="11"/>
      <c r="S84" s="11"/>
      <c r="T84" s="11"/>
      <c r="U84" s="11"/>
      <c r="V84" s="11"/>
      <c r="W84" s="52"/>
    </row>
    <row r="85" spans="1:26" ht="20" customHeight="1">
      <c r="A85" s="15"/>
      <c r="B85" s="205" t="s">
        <v>96</v>
      </c>
      <c r="C85" s="3"/>
      <c r="D85" s="3"/>
      <c r="E85" s="14"/>
      <c r="F85" s="14"/>
      <c r="G85" s="14"/>
      <c r="H85" s="152"/>
      <c r="I85" s="152"/>
      <c r="J85" s="152"/>
      <c r="K85" s="152"/>
      <c r="L85" s="152"/>
      <c r="M85" s="152"/>
      <c r="N85" s="152"/>
      <c r="O85" s="152"/>
      <c r="P85" s="152"/>
      <c r="Q85" s="11"/>
      <c r="R85" s="11"/>
      <c r="S85" s="11"/>
      <c r="T85" s="11"/>
      <c r="U85" s="11"/>
      <c r="V85" s="11"/>
      <c r="W85" s="52"/>
    </row>
    <row r="86" spans="1:26" ht="20" customHeight="1">
      <c r="A86" s="15"/>
      <c r="B86" s="205" t="s">
        <v>21</v>
      </c>
      <c r="C86" s="3"/>
      <c r="D86" s="3"/>
      <c r="E86" s="14"/>
      <c r="F86" s="14"/>
      <c r="G86" s="14"/>
      <c r="H86" s="152"/>
      <c r="I86" s="152"/>
      <c r="J86" s="152"/>
      <c r="K86" s="152"/>
      <c r="L86" s="152"/>
      <c r="M86" s="152"/>
      <c r="N86" s="152"/>
      <c r="O86" s="152"/>
      <c r="P86" s="152"/>
      <c r="Q86" s="11"/>
      <c r="R86" s="11"/>
      <c r="S86" s="11"/>
      <c r="T86" s="11"/>
      <c r="U86" s="11"/>
      <c r="V86" s="11"/>
      <c r="W86" s="52"/>
    </row>
    <row r="87" spans="1:26" ht="20" customHeight="1">
      <c r="A87" s="15"/>
      <c r="B87" s="19"/>
      <c r="C87" s="3"/>
      <c r="D87" s="3"/>
      <c r="E87" s="14"/>
      <c r="F87" s="14"/>
      <c r="G87" s="14"/>
      <c r="H87" s="152"/>
      <c r="I87" s="152"/>
      <c r="J87" s="152"/>
      <c r="K87" s="152"/>
      <c r="L87" s="152"/>
      <c r="M87" s="152"/>
      <c r="N87" s="152"/>
      <c r="O87" s="152"/>
      <c r="P87" s="152"/>
      <c r="Q87" s="11"/>
      <c r="R87" s="11"/>
      <c r="S87" s="11"/>
      <c r="T87" s="11"/>
      <c r="U87" s="11"/>
      <c r="V87" s="11"/>
      <c r="W87" s="52"/>
    </row>
    <row r="88" spans="1:26" ht="20" customHeight="1">
      <c r="A88" s="15"/>
      <c r="B88" s="19"/>
      <c r="C88" s="3"/>
      <c r="D88" s="3"/>
      <c r="E88" s="14"/>
      <c r="F88" s="14"/>
      <c r="G88" s="14"/>
      <c r="H88" s="152"/>
      <c r="I88" s="152"/>
      <c r="J88" s="152"/>
      <c r="K88" s="152"/>
      <c r="L88" s="152"/>
      <c r="M88" s="152"/>
      <c r="N88" s="152"/>
      <c r="O88" s="152"/>
      <c r="P88" s="152"/>
      <c r="Q88" s="11"/>
      <c r="R88" s="11"/>
      <c r="S88" s="11"/>
      <c r="T88" s="11"/>
      <c r="U88" s="11"/>
      <c r="V88" s="11"/>
      <c r="W88" s="52"/>
    </row>
    <row r="89" spans="1:26" ht="20" customHeight="1">
      <c r="A89" s="15"/>
      <c r="B89" s="207" t="s">
        <v>63</v>
      </c>
      <c r="C89" s="163"/>
      <c r="D89" s="163"/>
      <c r="E89" s="14"/>
      <c r="F89" s="14"/>
      <c r="G89" s="14"/>
      <c r="H89" s="152"/>
      <c r="I89" s="152"/>
      <c r="J89" s="152"/>
      <c r="K89" s="152"/>
      <c r="L89" s="152"/>
      <c r="M89" s="152"/>
      <c r="N89" s="152"/>
      <c r="O89" s="152"/>
      <c r="P89" s="152"/>
      <c r="Q89" s="11"/>
      <c r="R89" s="11"/>
      <c r="S89" s="11"/>
      <c r="T89" s="11"/>
      <c r="U89" s="11"/>
      <c r="V89" s="11"/>
      <c r="W89" s="52"/>
    </row>
    <row r="90" spans="1:26">
      <c r="A90" s="2"/>
      <c r="B90" s="208" t="s">
        <v>83</v>
      </c>
      <c r="C90" s="127" t="s">
        <v>84</v>
      </c>
      <c r="D90" s="127" t="s">
        <v>85</v>
      </c>
      <c r="E90" s="154"/>
      <c r="F90" s="154" t="s">
        <v>86</v>
      </c>
      <c r="G90" s="154" t="s">
        <v>87</v>
      </c>
      <c r="H90" s="155" t="s">
        <v>88</v>
      </c>
      <c r="I90" s="155" t="s">
        <v>89</v>
      </c>
      <c r="J90" s="155"/>
      <c r="K90" s="155"/>
      <c r="L90" s="155"/>
      <c r="M90" s="155"/>
      <c r="N90" s="155"/>
      <c r="O90" s="155"/>
      <c r="P90" s="155" t="s">
        <v>90</v>
      </c>
      <c r="Q90" s="156"/>
      <c r="R90" s="156"/>
      <c r="S90" s="127" t="s">
        <v>91</v>
      </c>
      <c r="T90" s="157"/>
      <c r="U90" s="157"/>
      <c r="V90" s="127" t="s">
        <v>92</v>
      </c>
      <c r="W90" s="52"/>
    </row>
    <row r="91" spans="1:26">
      <c r="A91" s="10"/>
      <c r="B91" s="209"/>
      <c r="C91" s="169"/>
      <c r="D91" s="311" t="s">
        <v>64</v>
      </c>
      <c r="E91" s="311"/>
      <c r="F91" s="134"/>
      <c r="G91" s="170"/>
      <c r="H91" s="134"/>
      <c r="I91" s="134"/>
      <c r="J91" s="135"/>
      <c r="K91" s="135"/>
      <c r="L91" s="135"/>
      <c r="M91" s="135"/>
      <c r="N91" s="135"/>
      <c r="O91" s="135"/>
      <c r="P91" s="135"/>
      <c r="Q91" s="133"/>
      <c r="R91" s="133"/>
      <c r="S91" s="133"/>
      <c r="T91" s="133"/>
      <c r="U91" s="133"/>
      <c r="V91" s="194"/>
      <c r="W91" s="214"/>
      <c r="X91" s="137"/>
      <c r="Y91" s="137"/>
      <c r="Z91" s="137"/>
    </row>
    <row r="92" spans="1:26">
      <c r="A92" s="10"/>
      <c r="B92" s="54"/>
      <c r="C92" s="172">
        <v>3</v>
      </c>
      <c r="D92" s="300" t="s">
        <v>97</v>
      </c>
      <c r="E92" s="300"/>
      <c r="F92" s="66"/>
      <c r="G92" s="171"/>
      <c r="H92" s="66"/>
      <c r="I92" s="66"/>
      <c r="J92" s="138"/>
      <c r="K92" s="138"/>
      <c r="L92" s="138"/>
      <c r="M92" s="138"/>
      <c r="N92" s="138"/>
      <c r="O92" s="138"/>
      <c r="P92" s="138"/>
      <c r="Q92" s="10"/>
      <c r="R92" s="10"/>
      <c r="S92" s="10"/>
      <c r="T92" s="10"/>
      <c r="U92" s="10"/>
      <c r="V92" s="195"/>
      <c r="W92" s="214"/>
      <c r="X92" s="137"/>
      <c r="Y92" s="137"/>
      <c r="Z92" s="137"/>
    </row>
    <row r="93" spans="1:26" ht="25" customHeight="1">
      <c r="A93" s="179"/>
      <c r="B93" s="210"/>
      <c r="C93" s="180" t="s">
        <v>98</v>
      </c>
      <c r="D93" s="301" t="s">
        <v>99</v>
      </c>
      <c r="E93" s="301"/>
      <c r="F93" s="174" t="s">
        <v>100</v>
      </c>
      <c r="G93" s="175">
        <v>22.996500000000001</v>
      </c>
      <c r="H93" s="264"/>
      <c r="I93" s="174">
        <f t="shared" ref="I93:I101" si="0">ROUND(G93*(H93),2)</f>
        <v>0</v>
      </c>
      <c r="J93" s="176">
        <v>0</v>
      </c>
      <c r="K93" s="177">
        <f t="shared" ref="K93:K101" si="1">ROUND(G93*(O93),2)</f>
        <v>0</v>
      </c>
      <c r="L93" s="177">
        <f t="shared" ref="L93:L101" si="2">ROUND(G93*(H93),2)</f>
        <v>0</v>
      </c>
      <c r="M93" s="177"/>
      <c r="N93" s="177">
        <v>0</v>
      </c>
      <c r="O93" s="177"/>
      <c r="P93" s="181">
        <v>0.31285000000000002</v>
      </c>
      <c r="Q93" s="181"/>
      <c r="R93" s="181">
        <v>0.31285000000000002</v>
      </c>
      <c r="S93" s="181">
        <f t="shared" ref="S93:S101" si="3">ROUND(G93*(P93),3)</f>
        <v>7.194</v>
      </c>
      <c r="T93" s="178"/>
      <c r="U93" s="178"/>
      <c r="V93" s="196">
        <f t="shared" ref="V93:V101" si="4">ROUND(G93*(X93),3)</f>
        <v>0</v>
      </c>
      <c r="W93" s="52"/>
      <c r="X93">
        <v>0</v>
      </c>
      <c r="Z93">
        <v>0</v>
      </c>
    </row>
    <row r="94" spans="1:26" ht="35" customHeight="1">
      <c r="A94" s="179"/>
      <c r="B94" s="210"/>
      <c r="C94" s="180" t="s">
        <v>101</v>
      </c>
      <c r="D94" s="301" t="s">
        <v>102</v>
      </c>
      <c r="E94" s="301"/>
      <c r="F94" s="174" t="s">
        <v>100</v>
      </c>
      <c r="G94" s="175">
        <v>174.03055000000001</v>
      </c>
      <c r="H94" s="264"/>
      <c r="I94" s="174">
        <f t="shared" si="0"/>
        <v>0</v>
      </c>
      <c r="J94" s="176">
        <v>0</v>
      </c>
      <c r="K94" s="177">
        <f t="shared" si="1"/>
        <v>0</v>
      </c>
      <c r="L94" s="177">
        <f t="shared" si="2"/>
        <v>0</v>
      </c>
      <c r="M94" s="177"/>
      <c r="N94" s="177">
        <v>0</v>
      </c>
      <c r="O94" s="177"/>
      <c r="P94" s="181">
        <v>0.19528999999999999</v>
      </c>
      <c r="Q94" s="181"/>
      <c r="R94" s="181">
        <v>0.19528999999999999</v>
      </c>
      <c r="S94" s="181">
        <f t="shared" si="3"/>
        <v>33.985999999999997</v>
      </c>
      <c r="T94" s="178"/>
      <c r="U94" s="178"/>
      <c r="V94" s="196">
        <f t="shared" si="4"/>
        <v>0</v>
      </c>
      <c r="W94" s="52"/>
      <c r="X94">
        <v>0</v>
      </c>
      <c r="Z94">
        <v>0</v>
      </c>
    </row>
    <row r="95" spans="1:26" ht="25" customHeight="1">
      <c r="A95" s="179"/>
      <c r="B95" s="210"/>
      <c r="C95" s="180" t="s">
        <v>103</v>
      </c>
      <c r="D95" s="301" t="s">
        <v>104</v>
      </c>
      <c r="E95" s="301"/>
      <c r="F95" s="174" t="s">
        <v>100</v>
      </c>
      <c r="G95" s="175">
        <v>71.257499999999993</v>
      </c>
      <c r="H95" s="264"/>
      <c r="I95" s="174">
        <f t="shared" si="0"/>
        <v>0</v>
      </c>
      <c r="J95" s="176">
        <v>0</v>
      </c>
      <c r="K95" s="177">
        <f t="shared" si="1"/>
        <v>0</v>
      </c>
      <c r="L95" s="177">
        <f t="shared" si="2"/>
        <v>0</v>
      </c>
      <c r="M95" s="177"/>
      <c r="N95" s="177">
        <v>0</v>
      </c>
      <c r="O95" s="177"/>
      <c r="P95" s="181">
        <v>5.6030000000000003E-2</v>
      </c>
      <c r="Q95" s="181"/>
      <c r="R95" s="181">
        <v>5.6030000000000003E-2</v>
      </c>
      <c r="S95" s="181">
        <f t="shared" si="3"/>
        <v>3.9929999999999999</v>
      </c>
      <c r="T95" s="178"/>
      <c r="U95" s="178"/>
      <c r="V95" s="196">
        <f t="shared" si="4"/>
        <v>0</v>
      </c>
      <c r="W95" s="52"/>
      <c r="X95">
        <v>0</v>
      </c>
      <c r="Z95">
        <v>0</v>
      </c>
    </row>
    <row r="96" spans="1:26" ht="22" customHeight="1">
      <c r="A96" s="179"/>
      <c r="B96" s="210"/>
      <c r="C96" s="180" t="s">
        <v>105</v>
      </c>
      <c r="D96" s="301" t="s">
        <v>106</v>
      </c>
      <c r="E96" s="301"/>
      <c r="F96" s="174" t="s">
        <v>100</v>
      </c>
      <c r="G96" s="175">
        <v>146.05375000000001</v>
      </c>
      <c r="H96" s="264"/>
      <c r="I96" s="174">
        <f t="shared" si="0"/>
        <v>0</v>
      </c>
      <c r="J96" s="176">
        <v>0</v>
      </c>
      <c r="K96" s="177">
        <f t="shared" si="1"/>
        <v>0</v>
      </c>
      <c r="L96" s="177">
        <f t="shared" si="2"/>
        <v>0</v>
      </c>
      <c r="M96" s="177"/>
      <c r="N96" s="177">
        <v>0</v>
      </c>
      <c r="O96" s="177"/>
      <c r="P96" s="181">
        <v>0.10419</v>
      </c>
      <c r="Q96" s="181"/>
      <c r="R96" s="181">
        <v>0.10419</v>
      </c>
      <c r="S96" s="181">
        <f t="shared" si="3"/>
        <v>15.217000000000001</v>
      </c>
      <c r="T96" s="178"/>
      <c r="U96" s="178"/>
      <c r="V96" s="196">
        <f t="shared" si="4"/>
        <v>0</v>
      </c>
      <c r="W96" s="52"/>
      <c r="X96">
        <v>0</v>
      </c>
      <c r="Z96">
        <v>0</v>
      </c>
    </row>
    <row r="97" spans="1:26" ht="27" customHeight="1">
      <c r="A97" s="179"/>
      <c r="B97" s="210"/>
      <c r="C97" s="180" t="s">
        <v>107</v>
      </c>
      <c r="D97" s="301" t="s">
        <v>108</v>
      </c>
      <c r="E97" s="301"/>
      <c r="F97" s="174" t="s">
        <v>109</v>
      </c>
      <c r="G97" s="175">
        <v>65.25</v>
      </c>
      <c r="H97" s="264"/>
      <c r="I97" s="174">
        <f t="shared" si="0"/>
        <v>0</v>
      </c>
      <c r="J97" s="176">
        <v>0</v>
      </c>
      <c r="K97" s="177">
        <f t="shared" si="1"/>
        <v>0</v>
      </c>
      <c r="L97" s="177">
        <f t="shared" si="2"/>
        <v>0</v>
      </c>
      <c r="M97" s="177"/>
      <c r="N97" s="177">
        <v>0</v>
      </c>
      <c r="O97" s="177"/>
      <c r="P97" s="181">
        <v>0</v>
      </c>
      <c r="Q97" s="181"/>
      <c r="R97" s="181">
        <v>0</v>
      </c>
      <c r="S97" s="181">
        <f t="shared" si="3"/>
        <v>0</v>
      </c>
      <c r="T97" s="178"/>
      <c r="U97" s="178"/>
      <c r="V97" s="196">
        <f t="shared" si="4"/>
        <v>0</v>
      </c>
      <c r="W97" s="52"/>
      <c r="X97">
        <v>0</v>
      </c>
      <c r="Z97">
        <v>0</v>
      </c>
    </row>
    <row r="98" spans="1:26" ht="25" customHeight="1">
      <c r="A98" s="179"/>
      <c r="B98" s="210"/>
      <c r="C98" s="180" t="s">
        <v>110</v>
      </c>
      <c r="D98" s="301" t="s">
        <v>111</v>
      </c>
      <c r="E98" s="301"/>
      <c r="F98" s="174" t="s">
        <v>112</v>
      </c>
      <c r="G98" s="175">
        <v>0.54</v>
      </c>
      <c r="H98" s="264"/>
      <c r="I98" s="174">
        <f t="shared" si="0"/>
        <v>0</v>
      </c>
      <c r="J98" s="176">
        <v>0</v>
      </c>
      <c r="K98" s="177">
        <f t="shared" si="1"/>
        <v>0</v>
      </c>
      <c r="L98" s="177">
        <f t="shared" si="2"/>
        <v>0</v>
      </c>
      <c r="M98" s="177"/>
      <c r="N98" s="177">
        <v>0</v>
      </c>
      <c r="O98" s="177"/>
      <c r="P98" s="181">
        <v>2.2121599999999999</v>
      </c>
      <c r="Q98" s="181"/>
      <c r="R98" s="181">
        <v>2.2121599999999999</v>
      </c>
      <c r="S98" s="181">
        <f t="shared" si="3"/>
        <v>1.1950000000000001</v>
      </c>
      <c r="T98" s="178"/>
      <c r="U98" s="178"/>
      <c r="V98" s="196">
        <f t="shared" si="4"/>
        <v>0</v>
      </c>
      <c r="W98" s="52"/>
      <c r="X98">
        <v>0</v>
      </c>
      <c r="Z98">
        <v>0</v>
      </c>
    </row>
    <row r="99" spans="1:26" ht="25" customHeight="1">
      <c r="A99" s="179"/>
      <c r="B99" s="210"/>
      <c r="C99" s="180" t="s">
        <v>113</v>
      </c>
      <c r="D99" s="301" t="s">
        <v>114</v>
      </c>
      <c r="E99" s="301"/>
      <c r="F99" s="174" t="s">
        <v>100</v>
      </c>
      <c r="G99" s="175">
        <v>5.76</v>
      </c>
      <c r="H99" s="264"/>
      <c r="I99" s="174">
        <f t="shared" si="0"/>
        <v>0</v>
      </c>
      <c r="J99" s="176">
        <v>0</v>
      </c>
      <c r="K99" s="177">
        <f t="shared" si="1"/>
        <v>0</v>
      </c>
      <c r="L99" s="177">
        <f t="shared" si="2"/>
        <v>0</v>
      </c>
      <c r="M99" s="177"/>
      <c r="N99" s="177">
        <v>0</v>
      </c>
      <c r="O99" s="177"/>
      <c r="P99" s="181">
        <v>7.2500000000000004E-3</v>
      </c>
      <c r="Q99" s="181"/>
      <c r="R99" s="181">
        <v>7.2500000000000004E-3</v>
      </c>
      <c r="S99" s="181">
        <f t="shared" si="3"/>
        <v>4.2000000000000003E-2</v>
      </c>
      <c r="T99" s="178"/>
      <c r="U99" s="178"/>
      <c r="V99" s="196">
        <f t="shared" si="4"/>
        <v>0</v>
      </c>
      <c r="W99" s="52"/>
      <c r="X99">
        <v>0</v>
      </c>
      <c r="Z99">
        <v>0</v>
      </c>
    </row>
    <row r="100" spans="1:26" ht="25" customHeight="1">
      <c r="A100" s="179"/>
      <c r="B100" s="210"/>
      <c r="C100" s="180" t="s">
        <v>115</v>
      </c>
      <c r="D100" s="301" t="s">
        <v>116</v>
      </c>
      <c r="E100" s="301"/>
      <c r="F100" s="174" t="s">
        <v>100</v>
      </c>
      <c r="G100" s="175">
        <v>5.76</v>
      </c>
      <c r="H100" s="264"/>
      <c r="I100" s="174">
        <f t="shared" si="0"/>
        <v>0</v>
      </c>
      <c r="J100" s="176">
        <v>0</v>
      </c>
      <c r="K100" s="177">
        <f t="shared" si="1"/>
        <v>0</v>
      </c>
      <c r="L100" s="177">
        <f t="shared" si="2"/>
        <v>0</v>
      </c>
      <c r="M100" s="177"/>
      <c r="N100" s="177">
        <v>0</v>
      </c>
      <c r="O100" s="177"/>
      <c r="P100" s="181">
        <v>0</v>
      </c>
      <c r="Q100" s="181"/>
      <c r="R100" s="181">
        <v>0</v>
      </c>
      <c r="S100" s="181">
        <f t="shared" si="3"/>
        <v>0</v>
      </c>
      <c r="T100" s="178"/>
      <c r="U100" s="178"/>
      <c r="V100" s="196">
        <f t="shared" si="4"/>
        <v>0</v>
      </c>
      <c r="W100" s="52"/>
      <c r="X100">
        <v>0</v>
      </c>
      <c r="Z100">
        <v>0</v>
      </c>
    </row>
    <row r="101" spans="1:26" ht="25" customHeight="1">
      <c r="A101" s="179"/>
      <c r="B101" s="210"/>
      <c r="C101" s="180" t="s">
        <v>117</v>
      </c>
      <c r="D101" s="301" t="s">
        <v>118</v>
      </c>
      <c r="E101" s="301"/>
      <c r="F101" s="174" t="s">
        <v>119</v>
      </c>
      <c r="G101" s="175">
        <v>6.4799999999999996E-2</v>
      </c>
      <c r="H101" s="264"/>
      <c r="I101" s="174">
        <f t="shared" si="0"/>
        <v>0</v>
      </c>
      <c r="J101" s="176">
        <v>0</v>
      </c>
      <c r="K101" s="177">
        <f t="shared" si="1"/>
        <v>0</v>
      </c>
      <c r="L101" s="177">
        <f t="shared" si="2"/>
        <v>0</v>
      </c>
      <c r="M101" s="177"/>
      <c r="N101" s="177">
        <v>0</v>
      </c>
      <c r="O101" s="177"/>
      <c r="P101" s="181">
        <v>1.0118199999999999</v>
      </c>
      <c r="Q101" s="181"/>
      <c r="R101" s="181">
        <v>1.0118199999999999</v>
      </c>
      <c r="S101" s="181">
        <f t="shared" si="3"/>
        <v>6.6000000000000003E-2</v>
      </c>
      <c r="T101" s="178"/>
      <c r="U101" s="178"/>
      <c r="V101" s="196">
        <f t="shared" si="4"/>
        <v>0</v>
      </c>
      <c r="W101" s="52"/>
      <c r="X101">
        <v>0</v>
      </c>
      <c r="Z101">
        <v>0</v>
      </c>
    </row>
    <row r="102" spans="1:26">
      <c r="A102" s="10"/>
      <c r="B102" s="54"/>
      <c r="C102" s="172">
        <v>3</v>
      </c>
      <c r="D102" s="300" t="s">
        <v>97</v>
      </c>
      <c r="E102" s="300"/>
      <c r="F102" s="66"/>
      <c r="G102" s="171"/>
      <c r="H102" s="66"/>
      <c r="I102" s="139">
        <f>ROUND((SUM(I92:I101))/1,2)</f>
        <v>0</v>
      </c>
      <c r="J102" s="138"/>
      <c r="K102" s="138"/>
      <c r="L102" s="138">
        <f>ROUND((SUM(L92:L101))/1,2)</f>
        <v>0</v>
      </c>
      <c r="M102" s="138">
        <f>ROUND((SUM(M92:M101))/1,2)</f>
        <v>0</v>
      </c>
      <c r="N102" s="138"/>
      <c r="O102" s="138"/>
      <c r="P102" s="138"/>
      <c r="Q102" s="10"/>
      <c r="R102" s="10"/>
      <c r="S102" s="10">
        <f>ROUND((SUM(S92:S101))/1,2)</f>
        <v>61.69</v>
      </c>
      <c r="T102" s="10"/>
      <c r="U102" s="10"/>
      <c r="V102" s="197">
        <f>ROUND((SUM(V92:V101))/1,2)</f>
        <v>0</v>
      </c>
      <c r="W102" s="214"/>
      <c r="X102" s="137"/>
      <c r="Y102" s="137"/>
      <c r="Z102" s="137"/>
    </row>
    <row r="103" spans="1:26">
      <c r="A103" s="1"/>
      <c r="B103" s="206"/>
      <c r="C103" s="1"/>
      <c r="D103" s="1"/>
      <c r="E103" s="131"/>
      <c r="F103" s="131"/>
      <c r="G103" s="164"/>
      <c r="H103" s="131"/>
      <c r="I103" s="131"/>
      <c r="J103" s="132"/>
      <c r="K103" s="132"/>
      <c r="L103" s="132"/>
      <c r="M103" s="132"/>
      <c r="N103" s="132"/>
      <c r="O103" s="132"/>
      <c r="P103" s="132"/>
      <c r="Q103" s="1"/>
      <c r="R103" s="1"/>
      <c r="S103" s="1"/>
      <c r="T103" s="1"/>
      <c r="U103" s="1"/>
      <c r="V103" s="198"/>
      <c r="W103" s="52"/>
    </row>
    <row r="104" spans="1:26">
      <c r="A104" s="10"/>
      <c r="B104" s="54"/>
      <c r="C104" s="172">
        <v>4</v>
      </c>
      <c r="D104" s="300" t="s">
        <v>120</v>
      </c>
      <c r="E104" s="300"/>
      <c r="F104" s="66"/>
      <c r="G104" s="171"/>
      <c r="H104" s="66"/>
      <c r="I104" s="66"/>
      <c r="J104" s="138"/>
      <c r="K104" s="138"/>
      <c r="L104" s="138"/>
      <c r="M104" s="138"/>
      <c r="N104" s="138"/>
      <c r="O104" s="138"/>
      <c r="P104" s="138"/>
      <c r="Q104" s="10"/>
      <c r="R104" s="10"/>
      <c r="S104" s="10"/>
      <c r="T104" s="10"/>
      <c r="U104" s="10"/>
      <c r="V104" s="195"/>
      <c r="W104" s="214"/>
      <c r="X104" s="137"/>
      <c r="Y104" s="137"/>
      <c r="Z104" s="137"/>
    </row>
    <row r="105" spans="1:26" ht="25" customHeight="1">
      <c r="A105" s="179"/>
      <c r="B105" s="210"/>
      <c r="C105" s="180" t="s">
        <v>121</v>
      </c>
      <c r="D105" s="301" t="s">
        <v>122</v>
      </c>
      <c r="E105" s="301"/>
      <c r="F105" s="174" t="s">
        <v>112</v>
      </c>
      <c r="G105" s="175">
        <v>3.881875</v>
      </c>
      <c r="H105" s="264"/>
      <c r="I105" s="174">
        <f t="shared" ref="I105:I110" si="5">ROUND(G105*(H105),2)</f>
        <v>0</v>
      </c>
      <c r="J105" s="176">
        <v>0</v>
      </c>
      <c r="K105" s="177">
        <f t="shared" ref="K105:K110" si="6">ROUND(G105*(O105),2)</f>
        <v>0</v>
      </c>
      <c r="L105" s="177">
        <f>ROUND(G105*(H105),2)</f>
        <v>0</v>
      </c>
      <c r="M105" s="177"/>
      <c r="N105" s="177">
        <v>0</v>
      </c>
      <c r="O105" s="177"/>
      <c r="P105" s="181">
        <v>2.2618499999999999</v>
      </c>
      <c r="Q105" s="181"/>
      <c r="R105" s="181">
        <v>2.2618499999999999</v>
      </c>
      <c r="S105" s="181">
        <f t="shared" ref="S105:S110" si="7">ROUND(G105*(P105),3)</f>
        <v>8.7799999999999994</v>
      </c>
      <c r="T105" s="178"/>
      <c r="U105" s="178"/>
      <c r="V105" s="196">
        <f t="shared" ref="V105:V110" si="8">ROUND(G105*(X105),3)</f>
        <v>0</v>
      </c>
      <c r="W105" s="52"/>
      <c r="X105">
        <v>0</v>
      </c>
      <c r="Z105">
        <v>0</v>
      </c>
    </row>
    <row r="106" spans="1:26" ht="25" customHeight="1">
      <c r="A106" s="179"/>
      <c r="B106" s="210"/>
      <c r="C106" s="180" t="s">
        <v>123</v>
      </c>
      <c r="D106" s="301" t="s">
        <v>124</v>
      </c>
      <c r="E106" s="301"/>
      <c r="F106" s="174" t="s">
        <v>100</v>
      </c>
      <c r="G106" s="175">
        <v>22.47</v>
      </c>
      <c r="H106" s="264"/>
      <c r="I106" s="174">
        <f t="shared" si="5"/>
        <v>0</v>
      </c>
      <c r="J106" s="176">
        <v>0</v>
      </c>
      <c r="K106" s="177">
        <f t="shared" si="6"/>
        <v>0</v>
      </c>
      <c r="L106" s="177">
        <f>ROUND(G106*(H106),2)</f>
        <v>0</v>
      </c>
      <c r="M106" s="177"/>
      <c r="N106" s="177">
        <v>0</v>
      </c>
      <c r="O106" s="177"/>
      <c r="P106" s="181">
        <v>7.2649999999999998E-3</v>
      </c>
      <c r="Q106" s="181"/>
      <c r="R106" s="181">
        <v>7.2649999999999998E-3</v>
      </c>
      <c r="S106" s="181">
        <f t="shared" si="7"/>
        <v>0.16300000000000001</v>
      </c>
      <c r="T106" s="178"/>
      <c r="U106" s="178"/>
      <c r="V106" s="196">
        <f t="shared" si="8"/>
        <v>0</v>
      </c>
      <c r="W106" s="52"/>
      <c r="X106">
        <v>0</v>
      </c>
      <c r="Z106">
        <v>0</v>
      </c>
    </row>
    <row r="107" spans="1:26" ht="25" customHeight="1">
      <c r="A107" s="179"/>
      <c r="B107" s="210"/>
      <c r="C107" s="180" t="s">
        <v>125</v>
      </c>
      <c r="D107" s="301" t="s">
        <v>126</v>
      </c>
      <c r="E107" s="301"/>
      <c r="F107" s="174" t="s">
        <v>100</v>
      </c>
      <c r="G107" s="175">
        <v>22.47</v>
      </c>
      <c r="H107" s="264"/>
      <c r="I107" s="174">
        <f t="shared" si="5"/>
        <v>0</v>
      </c>
      <c r="J107" s="176">
        <v>0</v>
      </c>
      <c r="K107" s="177">
        <f t="shared" si="6"/>
        <v>0</v>
      </c>
      <c r="L107" s="177">
        <f>ROUND(G107*(H107),2)</f>
        <v>0</v>
      </c>
      <c r="M107" s="177"/>
      <c r="N107" s="177">
        <v>0</v>
      </c>
      <c r="O107" s="177"/>
      <c r="P107" s="181">
        <v>0</v>
      </c>
      <c r="Q107" s="181"/>
      <c r="R107" s="181">
        <v>0</v>
      </c>
      <c r="S107" s="181">
        <f t="shared" si="7"/>
        <v>0</v>
      </c>
      <c r="T107" s="178"/>
      <c r="U107" s="178"/>
      <c r="V107" s="196">
        <f t="shared" si="8"/>
        <v>0</v>
      </c>
      <c r="W107" s="52"/>
      <c r="X107">
        <v>0</v>
      </c>
      <c r="Z107">
        <v>0</v>
      </c>
    </row>
    <row r="108" spans="1:26" ht="25" customHeight="1">
      <c r="A108" s="179"/>
      <c r="B108" s="210"/>
      <c r="C108" s="180" t="s">
        <v>127</v>
      </c>
      <c r="D108" s="301" t="s">
        <v>128</v>
      </c>
      <c r="E108" s="301"/>
      <c r="F108" s="174" t="s">
        <v>119</v>
      </c>
      <c r="G108" s="175">
        <v>0.42702000000000001</v>
      </c>
      <c r="H108" s="264"/>
      <c r="I108" s="174">
        <f t="shared" si="5"/>
        <v>0</v>
      </c>
      <c r="J108" s="176">
        <v>0</v>
      </c>
      <c r="K108" s="177">
        <f t="shared" si="6"/>
        <v>0</v>
      </c>
      <c r="L108" s="177">
        <f>ROUND(G108*(H108),2)</f>
        <v>0</v>
      </c>
      <c r="M108" s="177"/>
      <c r="N108" s="177">
        <v>0</v>
      </c>
      <c r="O108" s="177"/>
      <c r="P108" s="181">
        <v>1.0675399999999999</v>
      </c>
      <c r="Q108" s="181"/>
      <c r="R108" s="181">
        <v>1.0675399999999999</v>
      </c>
      <c r="S108" s="181">
        <f t="shared" si="7"/>
        <v>0.45600000000000002</v>
      </c>
      <c r="T108" s="178"/>
      <c r="U108" s="178"/>
      <c r="V108" s="196">
        <f t="shared" si="8"/>
        <v>0</v>
      </c>
      <c r="W108" s="52"/>
      <c r="X108">
        <v>0</v>
      </c>
      <c r="Z108">
        <v>0</v>
      </c>
    </row>
    <row r="109" spans="1:26" ht="25" customHeight="1">
      <c r="A109" s="179"/>
      <c r="B109" s="210"/>
      <c r="C109" s="180" t="s">
        <v>129</v>
      </c>
      <c r="D109" s="301" t="s">
        <v>130</v>
      </c>
      <c r="E109" s="301"/>
      <c r="F109" s="174" t="s">
        <v>119</v>
      </c>
      <c r="G109" s="175">
        <v>10.574336000000001</v>
      </c>
      <c r="H109" s="264"/>
      <c r="I109" s="174">
        <f t="shared" si="5"/>
        <v>0</v>
      </c>
      <c r="J109" s="176">
        <v>0</v>
      </c>
      <c r="K109" s="177">
        <f t="shared" si="6"/>
        <v>0</v>
      </c>
      <c r="L109" s="177">
        <f>ROUND(G109*(H109),2)</f>
        <v>0</v>
      </c>
      <c r="M109" s="177"/>
      <c r="N109" s="177">
        <v>0</v>
      </c>
      <c r="O109" s="177"/>
      <c r="P109" s="181">
        <v>1.506E-2</v>
      </c>
      <c r="Q109" s="181"/>
      <c r="R109" s="181">
        <v>1.506E-2</v>
      </c>
      <c r="S109" s="181">
        <f t="shared" si="7"/>
        <v>0.159</v>
      </c>
      <c r="T109" s="178"/>
      <c r="U109" s="178"/>
      <c r="V109" s="196">
        <f t="shared" si="8"/>
        <v>0</v>
      </c>
      <c r="W109" s="52"/>
      <c r="X109">
        <v>0</v>
      </c>
      <c r="Z109">
        <v>0</v>
      </c>
    </row>
    <row r="110" spans="1:26" ht="25" customHeight="1">
      <c r="A110" s="179"/>
      <c r="B110" s="211"/>
      <c r="C110" s="189" t="s">
        <v>131</v>
      </c>
      <c r="D110" s="304" t="s">
        <v>132</v>
      </c>
      <c r="E110" s="304"/>
      <c r="F110" s="184" t="s">
        <v>119</v>
      </c>
      <c r="G110" s="185">
        <v>10.89156608</v>
      </c>
      <c r="H110" s="265"/>
      <c r="I110" s="184">
        <f t="shared" si="5"/>
        <v>0</v>
      </c>
      <c r="J110" s="176">
        <v>0</v>
      </c>
      <c r="K110" s="187">
        <f t="shared" si="6"/>
        <v>0</v>
      </c>
      <c r="L110" s="187"/>
      <c r="M110" s="187">
        <f>ROUND(G110*(H110),2)</f>
        <v>0</v>
      </c>
      <c r="N110" s="187">
        <v>0</v>
      </c>
      <c r="O110" s="187"/>
      <c r="P110" s="190">
        <v>1</v>
      </c>
      <c r="Q110" s="190"/>
      <c r="R110" s="190">
        <v>1</v>
      </c>
      <c r="S110" s="190">
        <f t="shared" si="7"/>
        <v>10.891999999999999</v>
      </c>
      <c r="T110" s="188"/>
      <c r="U110" s="188"/>
      <c r="V110" s="199">
        <f t="shared" si="8"/>
        <v>0</v>
      </c>
      <c r="W110" s="52"/>
      <c r="X110">
        <v>0</v>
      </c>
      <c r="Z110">
        <v>0</v>
      </c>
    </row>
    <row r="111" spans="1:26">
      <c r="A111" s="10"/>
      <c r="B111" s="54"/>
      <c r="C111" s="172">
        <v>4</v>
      </c>
      <c r="D111" s="300" t="s">
        <v>120</v>
      </c>
      <c r="E111" s="300"/>
      <c r="F111" s="66"/>
      <c r="G111" s="171"/>
      <c r="H111" s="66"/>
      <c r="I111" s="139">
        <f>ROUND((SUM(I104:I110))/1,2)</f>
        <v>0</v>
      </c>
      <c r="J111" s="138"/>
      <c r="K111" s="138"/>
      <c r="L111" s="138">
        <f>ROUND((SUM(L104:L110))/1,2)</f>
        <v>0</v>
      </c>
      <c r="M111" s="138">
        <f>ROUND((SUM(M104:M110))/1,2)</f>
        <v>0</v>
      </c>
      <c r="N111" s="138"/>
      <c r="O111" s="138"/>
      <c r="P111" s="138"/>
      <c r="Q111" s="10"/>
      <c r="R111" s="10"/>
      <c r="S111" s="10">
        <f>ROUND((SUM(S104:S110))/1,2)</f>
        <v>20.45</v>
      </c>
      <c r="T111" s="10"/>
      <c r="U111" s="10"/>
      <c r="V111" s="197">
        <f>ROUND((SUM(V104:V110))/1,2)</f>
        <v>0</v>
      </c>
      <c r="W111" s="214"/>
      <c r="X111" s="137"/>
      <c r="Y111" s="137"/>
      <c r="Z111" s="137"/>
    </row>
    <row r="112" spans="1:26">
      <c r="A112" s="1"/>
      <c r="B112" s="206"/>
      <c r="C112" s="1"/>
      <c r="D112" s="1"/>
      <c r="E112" s="1"/>
      <c r="F112" s="1"/>
      <c r="G112" s="164"/>
      <c r="H112" s="131"/>
      <c r="I112" s="13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98"/>
      <c r="W112" s="52"/>
    </row>
    <row r="113" spans="1:26">
      <c r="A113" s="10"/>
      <c r="B113" s="54"/>
      <c r="C113" s="172">
        <v>6</v>
      </c>
      <c r="D113" s="300" t="s">
        <v>133</v>
      </c>
      <c r="E113" s="300"/>
      <c r="F113" s="10"/>
      <c r="G113" s="171"/>
      <c r="H113" s="66"/>
      <c r="I113" s="66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95"/>
      <c r="W113" s="214"/>
      <c r="X113" s="137"/>
      <c r="Y113" s="137"/>
      <c r="Z113" s="137"/>
    </row>
    <row r="114" spans="1:26" ht="25" customHeight="1">
      <c r="A114" s="179"/>
      <c r="B114" s="210"/>
      <c r="C114" s="180" t="s">
        <v>134</v>
      </c>
      <c r="D114" s="301" t="s">
        <v>135</v>
      </c>
      <c r="E114" s="301"/>
      <c r="F114" s="173" t="s">
        <v>136</v>
      </c>
      <c r="G114" s="175">
        <v>30</v>
      </c>
      <c r="H114" s="264"/>
      <c r="I114" s="174">
        <f t="shared" ref="I114:I120" si="9">ROUND(G114*(H114),2)</f>
        <v>0</v>
      </c>
      <c r="J114" s="173">
        <v>0</v>
      </c>
      <c r="K114" s="178">
        <f t="shared" ref="K114:K120" si="10">ROUND(G114*(O114),2)</f>
        <v>0</v>
      </c>
      <c r="L114" s="178">
        <f>ROUND(G114*(H114),2)</f>
        <v>0</v>
      </c>
      <c r="M114" s="178"/>
      <c r="N114" s="178">
        <v>0</v>
      </c>
      <c r="O114" s="178"/>
      <c r="P114" s="181">
        <v>4.4163000000000001E-2</v>
      </c>
      <c r="Q114" s="181"/>
      <c r="R114" s="181">
        <v>4.4163000000000001E-2</v>
      </c>
      <c r="S114" s="181">
        <f t="shared" ref="S114:S120" si="11">ROUND(G114*(P114),3)</f>
        <v>1.325</v>
      </c>
      <c r="T114" s="178"/>
      <c r="U114" s="178"/>
      <c r="V114" s="196">
        <f t="shared" ref="V114:V120" si="12">ROUND(G114*(X114),3)</f>
        <v>0</v>
      </c>
      <c r="W114" s="52"/>
      <c r="X114">
        <v>0</v>
      </c>
      <c r="Z114">
        <v>0</v>
      </c>
    </row>
    <row r="115" spans="1:26" ht="25" customHeight="1">
      <c r="A115" s="179"/>
      <c r="B115" s="211"/>
      <c r="C115" s="189" t="s">
        <v>137</v>
      </c>
      <c r="D115" s="304" t="s">
        <v>138</v>
      </c>
      <c r="E115" s="304"/>
      <c r="F115" s="183" t="s">
        <v>136</v>
      </c>
      <c r="G115" s="185">
        <v>30</v>
      </c>
      <c r="H115" s="265"/>
      <c r="I115" s="184">
        <f t="shared" si="9"/>
        <v>0</v>
      </c>
      <c r="J115" s="263">
        <v>0</v>
      </c>
      <c r="K115" s="188">
        <f t="shared" si="10"/>
        <v>0</v>
      </c>
      <c r="L115" s="188"/>
      <c r="M115" s="188">
        <f>ROUND(G115*(H115),2)</f>
        <v>0</v>
      </c>
      <c r="N115" s="178">
        <v>0</v>
      </c>
      <c r="O115" s="188"/>
      <c r="P115" s="190">
        <v>0</v>
      </c>
      <c r="Q115" s="190"/>
      <c r="R115" s="190">
        <v>0</v>
      </c>
      <c r="S115" s="190">
        <f t="shared" si="11"/>
        <v>0</v>
      </c>
      <c r="T115" s="188"/>
      <c r="U115" s="188"/>
      <c r="V115" s="199">
        <f t="shared" si="12"/>
        <v>0</v>
      </c>
      <c r="W115" s="52"/>
      <c r="X115">
        <v>0</v>
      </c>
      <c r="Z115">
        <v>0</v>
      </c>
    </row>
    <row r="116" spans="1:26" ht="25" customHeight="1">
      <c r="A116" s="179"/>
      <c r="B116" s="210"/>
      <c r="C116" s="180" t="s">
        <v>139</v>
      </c>
      <c r="D116" s="301" t="s">
        <v>140</v>
      </c>
      <c r="E116" s="301"/>
      <c r="F116" s="173" t="s">
        <v>136</v>
      </c>
      <c r="G116" s="175">
        <v>1</v>
      </c>
      <c r="H116" s="264"/>
      <c r="I116" s="174">
        <f t="shared" si="9"/>
        <v>0</v>
      </c>
      <c r="J116" s="263">
        <v>0</v>
      </c>
      <c r="K116" s="178">
        <f t="shared" si="10"/>
        <v>0</v>
      </c>
      <c r="L116" s="178">
        <f>ROUND(G116*(H116),2)</f>
        <v>0</v>
      </c>
      <c r="M116" s="178"/>
      <c r="N116" s="178">
        <v>0</v>
      </c>
      <c r="O116" s="178"/>
      <c r="P116" s="181">
        <v>6.7694500000000005E-2</v>
      </c>
      <c r="Q116" s="181"/>
      <c r="R116" s="181">
        <v>6.7694500000000005E-2</v>
      </c>
      <c r="S116" s="181">
        <f t="shared" si="11"/>
        <v>6.8000000000000005E-2</v>
      </c>
      <c r="T116" s="178"/>
      <c r="U116" s="178"/>
      <c r="V116" s="196">
        <f t="shared" si="12"/>
        <v>0</v>
      </c>
      <c r="W116" s="52"/>
      <c r="X116">
        <v>0</v>
      </c>
      <c r="Z116">
        <v>0</v>
      </c>
    </row>
    <row r="117" spans="1:26" ht="25" customHeight="1">
      <c r="A117" s="179"/>
      <c r="B117" s="211"/>
      <c r="C117" s="189" t="s">
        <v>141</v>
      </c>
      <c r="D117" s="304" t="s">
        <v>142</v>
      </c>
      <c r="E117" s="304"/>
      <c r="F117" s="183" t="s">
        <v>136</v>
      </c>
      <c r="G117" s="185">
        <v>1</v>
      </c>
      <c r="H117" s="265"/>
      <c r="I117" s="184">
        <f t="shared" si="9"/>
        <v>0</v>
      </c>
      <c r="J117" s="263">
        <v>0</v>
      </c>
      <c r="K117" s="188">
        <f t="shared" si="10"/>
        <v>0</v>
      </c>
      <c r="L117" s="188"/>
      <c r="M117" s="188">
        <f>ROUND(G117*(H117),2)</f>
        <v>0</v>
      </c>
      <c r="N117" s="178">
        <v>0</v>
      </c>
      <c r="O117" s="188"/>
      <c r="P117" s="190">
        <v>0</v>
      </c>
      <c r="Q117" s="190"/>
      <c r="R117" s="190">
        <v>0</v>
      </c>
      <c r="S117" s="190">
        <f t="shared" si="11"/>
        <v>0</v>
      </c>
      <c r="T117" s="188"/>
      <c r="U117" s="188"/>
      <c r="V117" s="199">
        <f t="shared" si="12"/>
        <v>0</v>
      </c>
      <c r="W117" s="52"/>
      <c r="X117">
        <v>0</v>
      </c>
      <c r="Z117">
        <v>0</v>
      </c>
    </row>
    <row r="118" spans="1:26" ht="25" customHeight="1">
      <c r="A118" s="179"/>
      <c r="B118" s="210"/>
      <c r="C118" s="180" t="s">
        <v>143</v>
      </c>
      <c r="D118" s="301" t="s">
        <v>144</v>
      </c>
      <c r="E118" s="301"/>
      <c r="F118" s="173" t="s">
        <v>100</v>
      </c>
      <c r="G118" s="175">
        <v>1670.1197</v>
      </c>
      <c r="H118" s="264"/>
      <c r="I118" s="174">
        <f t="shared" si="9"/>
        <v>0</v>
      </c>
      <c r="J118" s="263">
        <v>0</v>
      </c>
      <c r="K118" s="178">
        <f t="shared" si="10"/>
        <v>0</v>
      </c>
      <c r="L118" s="178">
        <f>ROUND(G118*(H118),2)</f>
        <v>0</v>
      </c>
      <c r="M118" s="178"/>
      <c r="N118" s="178">
        <v>0</v>
      </c>
      <c r="O118" s="178"/>
      <c r="P118" s="181">
        <v>8.4E-7</v>
      </c>
      <c r="Q118" s="181"/>
      <c r="R118" s="181">
        <v>8.4E-7</v>
      </c>
      <c r="S118" s="181">
        <f t="shared" si="11"/>
        <v>1E-3</v>
      </c>
      <c r="T118" s="178"/>
      <c r="U118" s="178"/>
      <c r="V118" s="196">
        <f t="shared" si="12"/>
        <v>0</v>
      </c>
      <c r="W118" s="52"/>
      <c r="X118">
        <v>0</v>
      </c>
      <c r="Z118">
        <v>0</v>
      </c>
    </row>
    <row r="119" spans="1:26" ht="25" customHeight="1">
      <c r="A119" s="179"/>
      <c r="B119" s="210"/>
      <c r="C119" s="180" t="s">
        <v>145</v>
      </c>
      <c r="D119" s="301" t="s">
        <v>146</v>
      </c>
      <c r="E119" s="301"/>
      <c r="F119" s="173" t="s">
        <v>100</v>
      </c>
      <c r="G119" s="175">
        <v>87.69</v>
      </c>
      <c r="H119" s="264"/>
      <c r="I119" s="174">
        <f t="shared" si="9"/>
        <v>0</v>
      </c>
      <c r="J119" s="263">
        <v>0</v>
      </c>
      <c r="K119" s="178">
        <f t="shared" si="10"/>
        <v>0</v>
      </c>
      <c r="L119" s="178">
        <f>ROUND(G119*(H119),2)</f>
        <v>0</v>
      </c>
      <c r="M119" s="178"/>
      <c r="N119" s="178">
        <v>0</v>
      </c>
      <c r="O119" s="178"/>
      <c r="P119" s="181">
        <v>3.5679500000000003E-2</v>
      </c>
      <c r="Q119" s="181"/>
      <c r="R119" s="181">
        <v>3.5679500000000003E-2</v>
      </c>
      <c r="S119" s="181">
        <f t="shared" si="11"/>
        <v>3.129</v>
      </c>
      <c r="T119" s="178"/>
      <c r="U119" s="178"/>
      <c r="V119" s="196">
        <f t="shared" si="12"/>
        <v>0</v>
      </c>
      <c r="W119" s="52"/>
      <c r="X119">
        <v>0</v>
      </c>
      <c r="Z119">
        <v>0</v>
      </c>
    </row>
    <row r="120" spans="1:26" ht="25" customHeight="1">
      <c r="A120" s="179"/>
      <c r="B120" s="210"/>
      <c r="C120" s="180" t="s">
        <v>147</v>
      </c>
      <c r="D120" s="301" t="s">
        <v>148</v>
      </c>
      <c r="E120" s="301"/>
      <c r="F120" s="173" t="s">
        <v>100</v>
      </c>
      <c r="G120" s="175">
        <v>97.974800000000002</v>
      </c>
      <c r="H120" s="264"/>
      <c r="I120" s="174">
        <f t="shared" si="9"/>
        <v>0</v>
      </c>
      <c r="J120" s="263">
        <v>0</v>
      </c>
      <c r="K120" s="178">
        <f t="shared" si="10"/>
        <v>0</v>
      </c>
      <c r="L120" s="178">
        <f>ROUND(G120*(H120),2)</f>
        <v>0</v>
      </c>
      <c r="M120" s="178"/>
      <c r="N120" s="178">
        <v>0</v>
      </c>
      <c r="O120" s="178"/>
      <c r="P120" s="181">
        <v>3.3600000000000001E-3</v>
      </c>
      <c r="Q120" s="181"/>
      <c r="R120" s="181">
        <v>3.3600000000000001E-3</v>
      </c>
      <c r="S120" s="181">
        <f t="shared" si="11"/>
        <v>0.32900000000000001</v>
      </c>
      <c r="T120" s="178"/>
      <c r="U120" s="178"/>
      <c r="V120" s="196">
        <f t="shared" si="12"/>
        <v>0</v>
      </c>
      <c r="W120" s="52"/>
      <c r="X120">
        <v>0</v>
      </c>
      <c r="Z120">
        <v>0</v>
      </c>
    </row>
    <row r="121" spans="1:26">
      <c r="A121" s="10"/>
      <c r="B121" s="54"/>
      <c r="C121" s="172">
        <v>6</v>
      </c>
      <c r="D121" s="300" t="s">
        <v>133</v>
      </c>
      <c r="E121" s="300"/>
      <c r="F121" s="10"/>
      <c r="G121" s="171"/>
      <c r="H121" s="66"/>
      <c r="I121" s="139">
        <f>ROUND((SUM(I113:I120))/1,2)</f>
        <v>0</v>
      </c>
      <c r="J121" s="10"/>
      <c r="K121" s="10"/>
      <c r="L121" s="10">
        <f>ROUND((SUM(L113:L120))/1,2)</f>
        <v>0</v>
      </c>
      <c r="M121" s="10">
        <f>ROUND((SUM(M113:M120))/1,2)</f>
        <v>0</v>
      </c>
      <c r="N121" s="10"/>
      <c r="O121" s="10"/>
      <c r="P121" s="10"/>
      <c r="Q121" s="10"/>
      <c r="R121" s="10"/>
      <c r="S121" s="10">
        <f>ROUND((SUM(S113:S120))/1,2)</f>
        <v>4.8499999999999996</v>
      </c>
      <c r="T121" s="10"/>
      <c r="U121" s="10"/>
      <c r="V121" s="197">
        <f>ROUND((SUM(V113:V120))/1,2)</f>
        <v>0</v>
      </c>
      <c r="W121" s="214"/>
      <c r="X121" s="137"/>
      <c r="Y121" s="137"/>
      <c r="Z121" s="137"/>
    </row>
    <row r="122" spans="1:26">
      <c r="A122" s="1"/>
      <c r="B122" s="206"/>
      <c r="C122" s="1"/>
      <c r="D122" s="1"/>
      <c r="E122" s="1"/>
      <c r="F122" s="1"/>
      <c r="G122" s="164"/>
      <c r="H122" s="131"/>
      <c r="I122" s="13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98"/>
      <c r="W122" s="52"/>
    </row>
    <row r="123" spans="1:26">
      <c r="A123" s="10"/>
      <c r="B123" s="54"/>
      <c r="C123" s="172">
        <v>9</v>
      </c>
      <c r="D123" s="300" t="s">
        <v>149</v>
      </c>
      <c r="E123" s="300"/>
      <c r="F123" s="10"/>
      <c r="G123" s="171"/>
      <c r="H123" s="66"/>
      <c r="I123" s="66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95"/>
      <c r="W123" s="214"/>
      <c r="X123" s="137"/>
      <c r="Y123" s="137"/>
      <c r="Z123" s="137"/>
    </row>
    <row r="124" spans="1:26" ht="25" customHeight="1">
      <c r="A124" s="179"/>
      <c r="B124" s="210"/>
      <c r="C124" s="180" t="s">
        <v>150</v>
      </c>
      <c r="D124" s="301" t="s">
        <v>151</v>
      </c>
      <c r="E124" s="301"/>
      <c r="F124" s="173" t="s">
        <v>109</v>
      </c>
      <c r="G124" s="175">
        <v>20.25</v>
      </c>
      <c r="H124" s="264"/>
      <c r="I124" s="174">
        <f>ROUND(G124*(H124),2)</f>
        <v>0</v>
      </c>
      <c r="J124" s="173">
        <v>0</v>
      </c>
      <c r="K124" s="178">
        <f>ROUND(G124*(O124),2)</f>
        <v>0</v>
      </c>
      <c r="L124" s="178">
        <f>ROUND(G124*(H124),2)</f>
        <v>0</v>
      </c>
      <c r="M124" s="178"/>
      <c r="N124" s="178">
        <v>0</v>
      </c>
      <c r="O124" s="178"/>
      <c r="P124" s="181">
        <v>0</v>
      </c>
      <c r="Q124" s="181"/>
      <c r="R124" s="181">
        <v>0</v>
      </c>
      <c r="S124" s="181">
        <f>ROUND(G124*(P124),3)</f>
        <v>0</v>
      </c>
      <c r="T124" s="178"/>
      <c r="U124" s="178"/>
      <c r="V124" s="196">
        <f>ROUND(G124*(X124),3)</f>
        <v>0.223</v>
      </c>
      <c r="W124" s="52"/>
      <c r="X124">
        <v>1.0999999999999999E-2</v>
      </c>
      <c r="Z124">
        <v>0</v>
      </c>
    </row>
    <row r="125" spans="1:26" ht="25" customHeight="1">
      <c r="A125" s="179"/>
      <c r="B125" s="210"/>
      <c r="C125" s="180" t="s">
        <v>152</v>
      </c>
      <c r="D125" s="301" t="s">
        <v>153</v>
      </c>
      <c r="E125" s="301"/>
      <c r="F125" s="173" t="s">
        <v>154</v>
      </c>
      <c r="G125" s="175">
        <v>400</v>
      </c>
      <c r="H125" s="264"/>
      <c r="I125" s="174">
        <f>ROUND(G125*(H125),2)</f>
        <v>0</v>
      </c>
      <c r="J125" s="263">
        <v>0</v>
      </c>
      <c r="K125" s="178">
        <f>ROUND(G125*(O125),2)</f>
        <v>0</v>
      </c>
      <c r="L125" s="178">
        <f>ROUND(G125*(H125),2)</f>
        <v>0</v>
      </c>
      <c r="M125" s="178"/>
      <c r="N125" s="178">
        <v>0</v>
      </c>
      <c r="O125" s="178"/>
      <c r="P125" s="181">
        <v>0</v>
      </c>
      <c r="Q125" s="181"/>
      <c r="R125" s="181">
        <v>0</v>
      </c>
      <c r="S125" s="181">
        <f>ROUND(G125*(P125),3)</f>
        <v>0</v>
      </c>
      <c r="T125" s="178"/>
      <c r="U125" s="178"/>
      <c r="V125" s="196">
        <f>ROUND(G125*(X125),3)</f>
        <v>0</v>
      </c>
      <c r="W125" s="52"/>
      <c r="X125">
        <v>0</v>
      </c>
      <c r="Z125">
        <v>0</v>
      </c>
    </row>
    <row r="126" spans="1:26" ht="25" customHeight="1">
      <c r="A126" s="179"/>
      <c r="B126" s="210"/>
      <c r="C126" s="180" t="s">
        <v>155</v>
      </c>
      <c r="D126" s="301" t="s">
        <v>156</v>
      </c>
      <c r="E126" s="301"/>
      <c r="F126" s="173" t="s">
        <v>119</v>
      </c>
      <c r="G126" s="175">
        <v>155.22999999999999</v>
      </c>
      <c r="H126" s="264"/>
      <c r="I126" s="174">
        <f>ROUND(G126*(H126),2)</f>
        <v>0</v>
      </c>
      <c r="J126" s="263">
        <v>0</v>
      </c>
      <c r="K126" s="178">
        <f>ROUND(G126*(O126),2)</f>
        <v>0</v>
      </c>
      <c r="L126" s="178">
        <f>ROUND(G126*(H126),2)</f>
        <v>0</v>
      </c>
      <c r="M126" s="178"/>
      <c r="N126" s="178">
        <v>0</v>
      </c>
      <c r="O126" s="178"/>
      <c r="P126" s="181">
        <v>0</v>
      </c>
      <c r="Q126" s="181"/>
      <c r="R126" s="181">
        <v>0</v>
      </c>
      <c r="S126" s="181">
        <f>ROUND(G126*(P126),3)</f>
        <v>0</v>
      </c>
      <c r="T126" s="178"/>
      <c r="U126" s="178"/>
      <c r="V126" s="196">
        <f>ROUND(G126*(X126),3)</f>
        <v>0</v>
      </c>
      <c r="W126" s="52"/>
      <c r="X126">
        <v>0</v>
      </c>
      <c r="Z126">
        <v>0</v>
      </c>
    </row>
    <row r="127" spans="1:26" ht="25" customHeight="1">
      <c r="A127" s="179"/>
      <c r="B127" s="210"/>
      <c r="C127" s="180" t="s">
        <v>157</v>
      </c>
      <c r="D127" s="301" t="s">
        <v>158</v>
      </c>
      <c r="E127" s="301"/>
      <c r="F127" s="173" t="s">
        <v>119</v>
      </c>
      <c r="G127" s="175">
        <v>3104.6</v>
      </c>
      <c r="H127" s="264"/>
      <c r="I127" s="174">
        <f>ROUND(G127*(H127),2)</f>
        <v>0</v>
      </c>
      <c r="J127" s="263">
        <v>0</v>
      </c>
      <c r="K127" s="178">
        <f>ROUND(G127*(O127),2)</f>
        <v>0</v>
      </c>
      <c r="L127" s="178">
        <f>ROUND(G127*(H127),2)</f>
        <v>0</v>
      </c>
      <c r="M127" s="178"/>
      <c r="N127" s="178">
        <v>0</v>
      </c>
      <c r="O127" s="178"/>
      <c r="P127" s="181">
        <v>0</v>
      </c>
      <c r="Q127" s="181"/>
      <c r="R127" s="181">
        <v>0</v>
      </c>
      <c r="S127" s="181">
        <f>ROUND(G127*(P127),3)</f>
        <v>0</v>
      </c>
      <c r="T127" s="178"/>
      <c r="U127" s="178"/>
      <c r="V127" s="196">
        <f>ROUND(G127*(X127),3)</f>
        <v>0</v>
      </c>
      <c r="W127" s="52"/>
      <c r="X127">
        <v>0</v>
      </c>
      <c r="Z127">
        <v>0</v>
      </c>
    </row>
    <row r="128" spans="1:26" ht="35" customHeight="1">
      <c r="A128" s="179"/>
      <c r="B128" s="210"/>
      <c r="C128" s="180" t="s">
        <v>159</v>
      </c>
      <c r="D128" s="301" t="s">
        <v>160</v>
      </c>
      <c r="E128" s="301"/>
      <c r="F128" s="173" t="s">
        <v>119</v>
      </c>
      <c r="G128" s="175">
        <v>155.22999999999999</v>
      </c>
      <c r="H128" s="264"/>
      <c r="I128" s="174">
        <f>ROUND(G128*(H128),2)</f>
        <v>0</v>
      </c>
      <c r="J128" s="263">
        <v>0</v>
      </c>
      <c r="K128" s="178">
        <f>ROUND(G128*(O128),2)</f>
        <v>0</v>
      </c>
      <c r="L128" s="178">
        <f>ROUND(G128*(H128),2)</f>
        <v>0</v>
      </c>
      <c r="M128" s="178"/>
      <c r="N128" s="178">
        <v>0</v>
      </c>
      <c r="O128" s="178"/>
      <c r="P128" s="181">
        <v>0</v>
      </c>
      <c r="Q128" s="181"/>
      <c r="R128" s="181">
        <v>0</v>
      </c>
      <c r="S128" s="181">
        <f>ROUND(G128*(P128),3)</f>
        <v>0</v>
      </c>
      <c r="T128" s="178"/>
      <c r="U128" s="178"/>
      <c r="V128" s="196">
        <f>ROUND(G128*(X128),3)</f>
        <v>0</v>
      </c>
      <c r="W128" s="52"/>
      <c r="X128">
        <v>0</v>
      </c>
      <c r="Z128">
        <v>0</v>
      </c>
    </row>
    <row r="129" spans="1:26">
      <c r="A129" s="10"/>
      <c r="B129" s="54"/>
      <c r="C129" s="172">
        <v>9</v>
      </c>
      <c r="D129" s="300" t="s">
        <v>149</v>
      </c>
      <c r="E129" s="300"/>
      <c r="F129" s="10"/>
      <c r="G129" s="171"/>
      <c r="H129" s="66"/>
      <c r="I129" s="139">
        <f>ROUND((SUM(I123:I128))/1,2)</f>
        <v>0</v>
      </c>
      <c r="J129" s="10"/>
      <c r="K129" s="10"/>
      <c r="L129" s="10">
        <f>ROUND((SUM(L123:L128))/1,2)</f>
        <v>0</v>
      </c>
      <c r="M129" s="10">
        <f>ROUND((SUM(M123:M128))/1,2)</f>
        <v>0</v>
      </c>
      <c r="N129" s="10"/>
      <c r="O129" s="10"/>
      <c r="P129" s="10"/>
      <c r="Q129" s="10"/>
      <c r="R129" s="10"/>
      <c r="S129" s="10">
        <f>ROUND((SUM(S123:S128))/1,2)</f>
        <v>0</v>
      </c>
      <c r="T129" s="10"/>
      <c r="U129" s="10"/>
      <c r="V129" s="197">
        <f>ROUND((SUM(V123:V128))/1,2)</f>
        <v>0.22</v>
      </c>
      <c r="W129" s="214"/>
      <c r="X129" s="137"/>
      <c r="Y129" s="137"/>
      <c r="Z129" s="137"/>
    </row>
    <row r="130" spans="1:26">
      <c r="A130" s="1"/>
      <c r="B130" s="206"/>
      <c r="C130" s="1"/>
      <c r="D130" s="1"/>
      <c r="E130" s="1"/>
      <c r="F130" s="1"/>
      <c r="G130" s="164"/>
      <c r="H130" s="131"/>
      <c r="I130" s="13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98"/>
      <c r="W130" s="52"/>
    </row>
    <row r="131" spans="1:26">
      <c r="A131" s="10"/>
      <c r="B131" s="54"/>
      <c r="C131" s="172">
        <v>99</v>
      </c>
      <c r="D131" s="300" t="s">
        <v>161</v>
      </c>
      <c r="E131" s="300"/>
      <c r="F131" s="10"/>
      <c r="G131" s="171"/>
      <c r="H131" s="66"/>
      <c r="I131" s="66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95"/>
      <c r="W131" s="214"/>
      <c r="X131" s="137"/>
      <c r="Y131" s="137"/>
      <c r="Z131" s="137"/>
    </row>
    <row r="132" spans="1:26" ht="25" customHeight="1">
      <c r="A132" s="179"/>
      <c r="B132" s="210"/>
      <c r="C132" s="180" t="s">
        <v>162</v>
      </c>
      <c r="D132" s="301" t="s">
        <v>163</v>
      </c>
      <c r="E132" s="301"/>
      <c r="F132" s="173" t="s">
        <v>119</v>
      </c>
      <c r="G132" s="175">
        <v>86.994729521257995</v>
      </c>
      <c r="H132" s="264"/>
      <c r="I132" s="174">
        <f>ROUND(G132*(H132),2)</f>
        <v>0</v>
      </c>
      <c r="J132" s="173">
        <v>0</v>
      </c>
      <c r="K132" s="178">
        <f>ROUND(G132*(O132),2)</f>
        <v>0</v>
      </c>
      <c r="L132" s="178">
        <f>ROUND(G132*(H132),2)</f>
        <v>0</v>
      </c>
      <c r="M132" s="178"/>
      <c r="N132" s="178">
        <v>0</v>
      </c>
      <c r="O132" s="178"/>
      <c r="P132" s="181">
        <v>0</v>
      </c>
      <c r="Q132" s="181"/>
      <c r="R132" s="181">
        <v>0</v>
      </c>
      <c r="S132" s="181">
        <f>ROUND(G132*(P132),3)</f>
        <v>0</v>
      </c>
      <c r="T132" s="178"/>
      <c r="U132" s="178"/>
      <c r="V132" s="196">
        <f>ROUND(G132*(X132),3)</f>
        <v>0</v>
      </c>
      <c r="W132" s="52"/>
      <c r="X132">
        <v>0</v>
      </c>
      <c r="Z132">
        <v>0</v>
      </c>
    </row>
    <row r="133" spans="1:26">
      <c r="A133" s="10"/>
      <c r="B133" s="54"/>
      <c r="C133" s="172">
        <v>99</v>
      </c>
      <c r="D133" s="300" t="s">
        <v>161</v>
      </c>
      <c r="E133" s="300"/>
      <c r="F133" s="10"/>
      <c r="G133" s="171"/>
      <c r="H133" s="66"/>
      <c r="I133" s="139">
        <f>ROUND((SUM(I131:I132))/1,2)</f>
        <v>0</v>
      </c>
      <c r="J133" s="10"/>
      <c r="K133" s="10"/>
      <c r="L133" s="10">
        <f>ROUND((SUM(L131:L132))/1,2)</f>
        <v>0</v>
      </c>
      <c r="M133" s="10">
        <f>ROUND((SUM(M131:M132))/1,2)</f>
        <v>0</v>
      </c>
      <c r="N133" s="10"/>
      <c r="O133" s="10"/>
      <c r="P133" s="10"/>
      <c r="Q133" s="10"/>
      <c r="R133" s="10"/>
      <c r="S133" s="10">
        <f>ROUND((SUM(S131:S132))/1,2)</f>
        <v>0</v>
      </c>
      <c r="T133" s="10"/>
      <c r="U133" s="10"/>
      <c r="V133" s="197">
        <f>ROUND((SUM(V131:V132))/1,2)</f>
        <v>0</v>
      </c>
      <c r="W133" s="214"/>
      <c r="X133" s="137"/>
      <c r="Y133" s="137"/>
      <c r="Z133" s="137"/>
    </row>
    <row r="134" spans="1:26">
      <c r="A134" s="1"/>
      <c r="B134" s="206"/>
      <c r="C134" s="1"/>
      <c r="D134" s="1"/>
      <c r="E134" s="1"/>
      <c r="F134" s="1"/>
      <c r="G134" s="164"/>
      <c r="H134" s="131"/>
      <c r="I134" s="13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98"/>
      <c r="W134" s="52"/>
    </row>
    <row r="135" spans="1:26">
      <c r="A135" s="10"/>
      <c r="B135" s="54"/>
      <c r="C135" s="10"/>
      <c r="D135" s="302" t="s">
        <v>64</v>
      </c>
      <c r="E135" s="302"/>
      <c r="F135" s="10"/>
      <c r="G135" s="171"/>
      <c r="H135" s="66"/>
      <c r="I135" s="139">
        <f>ROUND((SUM(I91:I134))/2,2)</f>
        <v>0</v>
      </c>
      <c r="J135" s="10"/>
      <c r="K135" s="10"/>
      <c r="L135" s="66">
        <f>ROUND((SUM(L91:L134))/2,2)</f>
        <v>0</v>
      </c>
      <c r="M135" s="66">
        <f>ROUND((SUM(M91:M134))/2,2)</f>
        <v>0</v>
      </c>
      <c r="N135" s="10"/>
      <c r="O135" s="10"/>
      <c r="P135" s="182"/>
      <c r="Q135" s="10"/>
      <c r="R135" s="10"/>
      <c r="S135" s="182">
        <f>ROUND((SUM(S91:S134))/2,2)</f>
        <v>86.99</v>
      </c>
      <c r="T135" s="10"/>
      <c r="U135" s="10"/>
      <c r="V135" s="197">
        <f>ROUND((SUM(V91:V134))/2,2)</f>
        <v>0.22</v>
      </c>
      <c r="W135" s="52"/>
    </row>
    <row r="136" spans="1:26">
      <c r="A136" s="1"/>
      <c r="B136" s="206"/>
      <c r="C136" s="1"/>
      <c r="D136" s="1"/>
      <c r="E136" s="1"/>
      <c r="F136" s="1"/>
      <c r="G136" s="164"/>
      <c r="H136" s="131"/>
      <c r="I136" s="13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98"/>
      <c r="W136" s="52"/>
    </row>
    <row r="137" spans="1:26">
      <c r="A137" s="10"/>
      <c r="B137" s="54"/>
      <c r="C137" s="10"/>
      <c r="D137" s="302" t="s">
        <v>70</v>
      </c>
      <c r="E137" s="302"/>
      <c r="F137" s="10"/>
      <c r="G137" s="171"/>
      <c r="H137" s="66"/>
      <c r="I137" s="66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95"/>
      <c r="W137" s="214"/>
      <c r="X137" s="137"/>
      <c r="Y137" s="137"/>
      <c r="Z137" s="137"/>
    </row>
    <row r="138" spans="1:26">
      <c r="A138" s="10"/>
      <c r="B138" s="54"/>
      <c r="C138" s="172">
        <v>711</v>
      </c>
      <c r="D138" s="300" t="s">
        <v>164</v>
      </c>
      <c r="E138" s="300"/>
      <c r="F138" s="10"/>
      <c r="G138" s="171"/>
      <c r="H138" s="66"/>
      <c r="I138" s="66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95"/>
      <c r="W138" s="214"/>
      <c r="X138" s="137"/>
      <c r="Y138" s="137"/>
      <c r="Z138" s="137"/>
    </row>
    <row r="139" spans="1:26" ht="25" customHeight="1">
      <c r="A139" s="179"/>
      <c r="B139" s="210"/>
      <c r="C139" s="180" t="s">
        <v>165</v>
      </c>
      <c r="D139" s="301" t="s">
        <v>166</v>
      </c>
      <c r="E139" s="301"/>
      <c r="F139" s="173" t="s">
        <v>100</v>
      </c>
      <c r="G139" s="175">
        <v>99.76</v>
      </c>
      <c r="H139" s="264"/>
      <c r="I139" s="174">
        <f>ROUND(G139*(H139),2)</f>
        <v>0</v>
      </c>
      <c r="J139" s="173">
        <v>0</v>
      </c>
      <c r="K139" s="178">
        <f>ROUND(G139*(O139),2)</f>
        <v>0</v>
      </c>
      <c r="L139" s="178">
        <f>ROUND(G139*(H139),2)</f>
        <v>0</v>
      </c>
      <c r="M139" s="178"/>
      <c r="N139" s="178">
        <v>0</v>
      </c>
      <c r="O139" s="178"/>
      <c r="P139" s="181">
        <v>1.42E-3</v>
      </c>
      <c r="Q139" s="181"/>
      <c r="R139" s="181">
        <v>1.42E-3</v>
      </c>
      <c r="S139" s="181">
        <f>ROUND(G139*(P139),3)</f>
        <v>0.14199999999999999</v>
      </c>
      <c r="T139" s="178"/>
      <c r="U139" s="178"/>
      <c r="V139" s="196">
        <f>ROUND(G139*(X139),3)</f>
        <v>0</v>
      </c>
      <c r="W139" s="52"/>
      <c r="X139">
        <v>0</v>
      </c>
      <c r="Z139">
        <v>0</v>
      </c>
    </row>
    <row r="140" spans="1:26" ht="25" customHeight="1">
      <c r="A140" s="179"/>
      <c r="B140" s="210"/>
      <c r="C140" s="180" t="s">
        <v>167</v>
      </c>
      <c r="D140" s="301" t="s">
        <v>168</v>
      </c>
      <c r="E140" s="301"/>
      <c r="F140" s="173" t="s">
        <v>100</v>
      </c>
      <c r="G140" s="175">
        <v>532.024</v>
      </c>
      <c r="H140" s="264"/>
      <c r="I140" s="174">
        <f>ROUND(G140*(H140),2)</f>
        <v>0</v>
      </c>
      <c r="J140" s="263">
        <v>0</v>
      </c>
      <c r="K140" s="178">
        <f>ROUND(G140*(O140),2)</f>
        <v>0</v>
      </c>
      <c r="L140" s="178">
        <f>ROUND(G140*(H140),2)</f>
        <v>0</v>
      </c>
      <c r="M140" s="178"/>
      <c r="N140" s="178">
        <v>0</v>
      </c>
      <c r="O140" s="178"/>
      <c r="P140" s="181">
        <v>1.5499999999999999E-3</v>
      </c>
      <c r="Q140" s="181"/>
      <c r="R140" s="181">
        <v>1.5499999999999999E-3</v>
      </c>
      <c r="S140" s="181">
        <f>ROUND(G140*(P140),3)</f>
        <v>0.82499999999999996</v>
      </c>
      <c r="T140" s="178"/>
      <c r="U140" s="178"/>
      <c r="V140" s="196">
        <f>ROUND(G140*(X140),3)</f>
        <v>0</v>
      </c>
      <c r="W140" s="52"/>
      <c r="X140">
        <v>0</v>
      </c>
      <c r="Z140">
        <v>0</v>
      </c>
    </row>
    <row r="141" spans="1:26" ht="25" customHeight="1">
      <c r="A141" s="179"/>
      <c r="B141" s="210"/>
      <c r="C141" s="180" t="s">
        <v>169</v>
      </c>
      <c r="D141" s="301" t="s">
        <v>170</v>
      </c>
      <c r="E141" s="301"/>
      <c r="F141" s="173" t="s">
        <v>171</v>
      </c>
      <c r="G141" s="175">
        <v>68.394849120000003</v>
      </c>
      <c r="H141" s="266"/>
      <c r="I141" s="174">
        <f>ROUND(G141*(H141),2)</f>
        <v>0</v>
      </c>
      <c r="J141" s="263">
        <v>0</v>
      </c>
      <c r="K141" s="178">
        <f>ROUND(G141*(O141),2)</f>
        <v>0</v>
      </c>
      <c r="L141" s="178">
        <f>ROUND(G141*(H141),2)</f>
        <v>0</v>
      </c>
      <c r="M141" s="178"/>
      <c r="N141" s="178">
        <v>0</v>
      </c>
      <c r="O141" s="178"/>
      <c r="P141" s="181">
        <v>0</v>
      </c>
      <c r="Q141" s="181"/>
      <c r="R141" s="181">
        <v>0</v>
      </c>
      <c r="S141" s="181">
        <f>ROUND(G141*(P141),3)</f>
        <v>0</v>
      </c>
      <c r="T141" s="178"/>
      <c r="U141" s="178"/>
      <c r="V141" s="196">
        <f>ROUND(G141*(X141),3)</f>
        <v>0</v>
      </c>
      <c r="W141" s="52"/>
      <c r="X141">
        <v>0</v>
      </c>
      <c r="Z141">
        <v>0</v>
      </c>
    </row>
    <row r="142" spans="1:26">
      <c r="A142" s="10"/>
      <c r="B142" s="54"/>
      <c r="C142" s="172">
        <v>711</v>
      </c>
      <c r="D142" s="300" t="s">
        <v>164</v>
      </c>
      <c r="E142" s="300"/>
      <c r="F142" s="10"/>
      <c r="G142" s="171"/>
      <c r="H142" s="66"/>
      <c r="I142" s="139">
        <f>ROUND((SUM(I138:I141))/1,2)</f>
        <v>0</v>
      </c>
      <c r="J142" s="263">
        <v>0</v>
      </c>
      <c r="K142" s="10"/>
      <c r="L142" s="10">
        <f>ROUND((SUM(L138:L141))/1,2)</f>
        <v>0</v>
      </c>
      <c r="M142" s="10">
        <f>ROUND((SUM(M138:M141))/1,2)</f>
        <v>0</v>
      </c>
      <c r="N142" s="10"/>
      <c r="O142" s="10"/>
      <c r="P142" s="10"/>
      <c r="Q142" s="10"/>
      <c r="R142" s="10"/>
      <c r="S142" s="10">
        <f>ROUND((SUM(S138:S141))/1,2)</f>
        <v>0.97</v>
      </c>
      <c r="T142" s="10"/>
      <c r="U142" s="10"/>
      <c r="V142" s="197">
        <f>ROUND((SUM(V138:V141))/1,2)</f>
        <v>0</v>
      </c>
      <c r="W142" s="214"/>
      <c r="X142" s="137"/>
      <c r="Y142" s="137"/>
      <c r="Z142" s="137"/>
    </row>
    <row r="143" spans="1:26">
      <c r="A143" s="1"/>
      <c r="B143" s="206"/>
      <c r="C143" s="1"/>
      <c r="D143" s="1"/>
      <c r="E143" s="1"/>
      <c r="F143" s="1"/>
      <c r="G143" s="164"/>
      <c r="H143" s="131"/>
      <c r="I143" s="13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98"/>
      <c r="W143" s="52"/>
    </row>
    <row r="144" spans="1:26">
      <c r="A144" s="10"/>
      <c r="B144" s="54"/>
      <c r="C144" s="172">
        <v>762</v>
      </c>
      <c r="D144" s="300" t="s">
        <v>172</v>
      </c>
      <c r="E144" s="300"/>
      <c r="F144" s="10"/>
      <c r="G144" s="171"/>
      <c r="H144" s="66"/>
      <c r="I144" s="66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95"/>
      <c r="W144" s="214"/>
      <c r="X144" s="137"/>
      <c r="Y144" s="137"/>
      <c r="Z144" s="137"/>
    </row>
    <row r="145" spans="1:26" ht="25" customHeight="1">
      <c r="A145" s="179"/>
      <c r="B145" s="210"/>
      <c r="C145" s="180" t="s">
        <v>173</v>
      </c>
      <c r="D145" s="301" t="s">
        <v>174</v>
      </c>
      <c r="E145" s="301"/>
      <c r="F145" s="173" t="s">
        <v>100</v>
      </c>
      <c r="G145" s="175">
        <v>383.4</v>
      </c>
      <c r="H145" s="264"/>
      <c r="I145" s="174">
        <f>ROUND(G145*(H145),2)</f>
        <v>0</v>
      </c>
      <c r="J145" s="173">
        <v>0</v>
      </c>
      <c r="K145" s="178">
        <f>ROUND(G145*(O145),2)</f>
        <v>0</v>
      </c>
      <c r="L145" s="178">
        <f>ROUND(G145*(H145),2)</f>
        <v>0</v>
      </c>
      <c r="M145" s="178"/>
      <c r="N145" s="178">
        <v>0</v>
      </c>
      <c r="O145" s="178"/>
      <c r="P145" s="181">
        <v>1.6039999999999999E-2</v>
      </c>
      <c r="Q145" s="181"/>
      <c r="R145" s="181">
        <v>1.6039999999999999E-2</v>
      </c>
      <c r="S145" s="181">
        <f>ROUND(G145*(P145),3)</f>
        <v>6.15</v>
      </c>
      <c r="T145" s="178"/>
      <c r="U145" s="178"/>
      <c r="V145" s="196">
        <f>ROUND(G145*(X145),3)</f>
        <v>0</v>
      </c>
      <c r="W145" s="52"/>
      <c r="X145">
        <v>0</v>
      </c>
      <c r="Z145">
        <v>0</v>
      </c>
    </row>
    <row r="146" spans="1:26" ht="25" customHeight="1">
      <c r="A146" s="179"/>
      <c r="B146" s="210"/>
      <c r="C146" s="180" t="s">
        <v>175</v>
      </c>
      <c r="D146" s="301" t="s">
        <v>176</v>
      </c>
      <c r="E146" s="301"/>
      <c r="F146" s="173" t="s">
        <v>171</v>
      </c>
      <c r="G146" s="175">
        <v>95.186717999999999</v>
      </c>
      <c r="H146" s="266"/>
      <c r="I146" s="174">
        <f>ROUND(G146*(H146),2)</f>
        <v>0</v>
      </c>
      <c r="J146" s="263">
        <v>0</v>
      </c>
      <c r="K146" s="178">
        <f>ROUND(G146*(O146),2)</f>
        <v>0</v>
      </c>
      <c r="L146" s="178">
        <f>ROUND(G146*(H146),2)</f>
        <v>0</v>
      </c>
      <c r="M146" s="178"/>
      <c r="N146" s="178">
        <v>0</v>
      </c>
      <c r="O146" s="178"/>
      <c r="P146" s="181">
        <v>0</v>
      </c>
      <c r="Q146" s="181"/>
      <c r="R146" s="181">
        <v>0</v>
      </c>
      <c r="S146" s="181">
        <f>ROUND(G146*(P146),3)</f>
        <v>0</v>
      </c>
      <c r="T146" s="178"/>
      <c r="U146" s="178"/>
      <c r="V146" s="196">
        <f>ROUND(G146*(X146),3)</f>
        <v>0</v>
      </c>
      <c r="W146" s="52"/>
      <c r="X146">
        <v>0</v>
      </c>
      <c r="Z146">
        <v>0</v>
      </c>
    </row>
    <row r="147" spans="1:26">
      <c r="A147" s="10"/>
      <c r="B147" s="54"/>
      <c r="C147" s="172">
        <v>762</v>
      </c>
      <c r="D147" s="300" t="s">
        <v>172</v>
      </c>
      <c r="E147" s="300"/>
      <c r="F147" s="10"/>
      <c r="G147" s="171"/>
      <c r="H147" s="66"/>
      <c r="I147" s="139">
        <f>ROUND((SUM(I144:I146))/1,2)</f>
        <v>0</v>
      </c>
      <c r="J147" s="10"/>
      <c r="K147" s="10"/>
      <c r="L147" s="10">
        <f>ROUND((SUM(L144:L146))/1,2)</f>
        <v>0</v>
      </c>
      <c r="M147" s="10">
        <f>ROUND((SUM(M144:M146))/1,2)</f>
        <v>0</v>
      </c>
      <c r="N147" s="10"/>
      <c r="O147" s="10"/>
      <c r="P147" s="10"/>
      <c r="Q147" s="10"/>
      <c r="R147" s="10"/>
      <c r="S147" s="10">
        <f>ROUND((SUM(S144:S146))/1,2)</f>
        <v>6.15</v>
      </c>
      <c r="T147" s="10"/>
      <c r="U147" s="10"/>
      <c r="V147" s="197">
        <f>ROUND((SUM(V144:V146))/1,2)</f>
        <v>0</v>
      </c>
      <c r="W147" s="214"/>
      <c r="X147" s="137"/>
      <c r="Y147" s="137"/>
      <c r="Z147" s="137"/>
    </row>
    <row r="148" spans="1:26">
      <c r="A148" s="1"/>
      <c r="B148" s="206"/>
      <c r="C148" s="1"/>
      <c r="D148" s="1"/>
      <c r="E148" s="1"/>
      <c r="F148" s="1"/>
      <c r="G148" s="164"/>
      <c r="H148" s="131"/>
      <c r="I148" s="13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98"/>
      <c r="W148" s="52"/>
    </row>
    <row r="149" spans="1:26">
      <c r="A149" s="10"/>
      <c r="B149" s="54"/>
      <c r="C149" s="172">
        <v>763</v>
      </c>
      <c r="D149" s="300" t="s">
        <v>177</v>
      </c>
      <c r="E149" s="300"/>
      <c r="F149" s="10"/>
      <c r="G149" s="171"/>
      <c r="H149" s="66"/>
      <c r="I149" s="66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95"/>
      <c r="W149" s="214"/>
      <c r="X149" s="137"/>
      <c r="Y149" s="137"/>
      <c r="Z149" s="137"/>
    </row>
    <row r="150" spans="1:26" ht="35" customHeight="1">
      <c r="A150" s="179"/>
      <c r="B150" s="210"/>
      <c r="C150" s="180" t="s">
        <v>178</v>
      </c>
      <c r="D150" s="301" t="s">
        <v>179</v>
      </c>
      <c r="E150" s="301"/>
      <c r="F150" s="173" t="s">
        <v>100</v>
      </c>
      <c r="G150" s="175">
        <v>64.572000000000003</v>
      </c>
      <c r="H150" s="264"/>
      <c r="I150" s="174">
        <f>ROUND(G150*(H150),2)</f>
        <v>0</v>
      </c>
      <c r="J150" s="173">
        <v>0</v>
      </c>
      <c r="K150" s="178">
        <f>ROUND(G150*(O150),2)</f>
        <v>0</v>
      </c>
      <c r="L150" s="178">
        <f>ROUND(G150*(H150),2)</f>
        <v>0</v>
      </c>
      <c r="M150" s="178"/>
      <c r="N150" s="178">
        <v>0</v>
      </c>
      <c r="O150" s="178"/>
      <c r="P150" s="181">
        <v>4.5490000000000003E-2</v>
      </c>
      <c r="Q150" s="181"/>
      <c r="R150" s="181">
        <v>4.5490000000000003E-2</v>
      </c>
      <c r="S150" s="181">
        <f>ROUND(G150*(P150),3)</f>
        <v>2.9369999999999998</v>
      </c>
      <c r="T150" s="178"/>
      <c r="U150" s="178"/>
      <c r="V150" s="196">
        <f>ROUND(G150*(X150),3)</f>
        <v>0</v>
      </c>
      <c r="W150" s="52"/>
      <c r="X150">
        <v>0</v>
      </c>
      <c r="Z150">
        <v>0</v>
      </c>
    </row>
    <row r="151" spans="1:26" ht="35" customHeight="1">
      <c r="A151" s="179"/>
      <c r="B151" s="210"/>
      <c r="C151" s="180" t="s">
        <v>180</v>
      </c>
      <c r="D151" s="301" t="s">
        <v>181</v>
      </c>
      <c r="E151" s="301"/>
      <c r="F151" s="173" t="s">
        <v>100</v>
      </c>
      <c r="G151" s="175">
        <v>241.79</v>
      </c>
      <c r="H151" s="264"/>
      <c r="I151" s="174">
        <f>ROUND(G151*(H151),2)</f>
        <v>0</v>
      </c>
      <c r="J151" s="263">
        <v>0</v>
      </c>
      <c r="K151" s="178">
        <f>ROUND(G151*(O151),2)</f>
        <v>0</v>
      </c>
      <c r="L151" s="178">
        <f>ROUND(G151*(H151),2)</f>
        <v>0</v>
      </c>
      <c r="M151" s="178"/>
      <c r="N151" s="178">
        <v>0</v>
      </c>
      <c r="O151" s="178"/>
      <c r="P151" s="181">
        <v>1.2529999999999999E-2</v>
      </c>
      <c r="Q151" s="181"/>
      <c r="R151" s="181">
        <v>1.2529999999999999E-2</v>
      </c>
      <c r="S151" s="181">
        <f>ROUND(G151*(P151),3)</f>
        <v>3.03</v>
      </c>
      <c r="T151" s="178"/>
      <c r="U151" s="178"/>
      <c r="V151" s="196">
        <f>ROUND(G151*(X151),3)</f>
        <v>0</v>
      </c>
      <c r="W151" s="52"/>
      <c r="X151">
        <v>0</v>
      </c>
      <c r="Z151">
        <v>0</v>
      </c>
    </row>
    <row r="152" spans="1:26" ht="35" customHeight="1">
      <c r="A152" s="179"/>
      <c r="B152" s="210"/>
      <c r="C152" s="180" t="s">
        <v>182</v>
      </c>
      <c r="D152" s="301" t="s">
        <v>183</v>
      </c>
      <c r="E152" s="301"/>
      <c r="F152" s="173" t="s">
        <v>100</v>
      </c>
      <c r="G152" s="175">
        <v>14.15</v>
      </c>
      <c r="H152" s="264"/>
      <c r="I152" s="174">
        <f>ROUND(G152*(H152),2)</f>
        <v>0</v>
      </c>
      <c r="J152" s="263">
        <v>0</v>
      </c>
      <c r="K152" s="178">
        <f>ROUND(G152*(O152),2)</f>
        <v>0</v>
      </c>
      <c r="L152" s="178">
        <f>ROUND(G152*(H152),2)</f>
        <v>0</v>
      </c>
      <c r="M152" s="178"/>
      <c r="N152" s="178">
        <v>0</v>
      </c>
      <c r="O152" s="178"/>
      <c r="P152" s="181">
        <v>1.418E-2</v>
      </c>
      <c r="Q152" s="181"/>
      <c r="R152" s="181">
        <v>1.418E-2</v>
      </c>
      <c r="S152" s="181">
        <f>ROUND(G152*(P152),3)</f>
        <v>0.20100000000000001</v>
      </c>
      <c r="T152" s="178"/>
      <c r="U152" s="178"/>
      <c r="V152" s="196">
        <f>ROUND(G152*(X152),3)</f>
        <v>0</v>
      </c>
      <c r="W152" s="52"/>
      <c r="X152">
        <v>0</v>
      </c>
      <c r="Z152">
        <v>0</v>
      </c>
    </row>
    <row r="153" spans="1:26" ht="25" customHeight="1">
      <c r="A153" s="179"/>
      <c r="B153" s="210"/>
      <c r="C153" s="180" t="s">
        <v>184</v>
      </c>
      <c r="D153" s="301" t="s">
        <v>185</v>
      </c>
      <c r="E153" s="301"/>
      <c r="F153" s="173" t="s">
        <v>171</v>
      </c>
      <c r="G153" s="175">
        <v>140.51116078000001</v>
      </c>
      <c r="H153" s="266"/>
      <c r="I153" s="174">
        <f>ROUND(G153*(H153),2)</f>
        <v>0</v>
      </c>
      <c r="J153" s="263">
        <v>0</v>
      </c>
      <c r="K153" s="178">
        <f>ROUND(G153*(O153),2)</f>
        <v>0</v>
      </c>
      <c r="L153" s="178">
        <f>ROUND(G153*(H153),2)</f>
        <v>0</v>
      </c>
      <c r="M153" s="178"/>
      <c r="N153" s="178">
        <v>0</v>
      </c>
      <c r="O153" s="178"/>
      <c r="P153" s="181">
        <v>0</v>
      </c>
      <c r="Q153" s="181"/>
      <c r="R153" s="181">
        <v>0</v>
      </c>
      <c r="S153" s="181">
        <f>ROUND(G153*(P153),3)</f>
        <v>0</v>
      </c>
      <c r="T153" s="178"/>
      <c r="U153" s="178"/>
      <c r="V153" s="196">
        <f>ROUND(G153*(X153),3)</f>
        <v>0</v>
      </c>
      <c r="W153" s="52"/>
      <c r="X153">
        <v>0</v>
      </c>
      <c r="Z153">
        <v>0</v>
      </c>
    </row>
    <row r="154" spans="1:26">
      <c r="A154" s="10"/>
      <c r="B154" s="54"/>
      <c r="C154" s="172">
        <v>763</v>
      </c>
      <c r="D154" s="300" t="s">
        <v>177</v>
      </c>
      <c r="E154" s="300"/>
      <c r="F154" s="10"/>
      <c r="G154" s="171"/>
      <c r="H154" s="66"/>
      <c r="I154" s="139">
        <f>ROUND((SUM(I149:I153))/1,2)</f>
        <v>0</v>
      </c>
      <c r="J154" s="10"/>
      <c r="K154" s="10"/>
      <c r="L154" s="10">
        <f>ROUND((SUM(L149:L153))/1,2)</f>
        <v>0</v>
      </c>
      <c r="M154" s="10">
        <f>ROUND((SUM(M149:M153))/1,2)</f>
        <v>0</v>
      </c>
      <c r="N154" s="10"/>
      <c r="O154" s="10"/>
      <c r="P154" s="10"/>
      <c r="Q154" s="10"/>
      <c r="R154" s="10"/>
      <c r="S154" s="10">
        <f>ROUND((SUM(S149:S153))/1,2)</f>
        <v>6.17</v>
      </c>
      <c r="T154" s="10"/>
      <c r="U154" s="10"/>
      <c r="V154" s="197">
        <f>ROUND((SUM(V149:V153))/1,2)</f>
        <v>0</v>
      </c>
      <c r="W154" s="214"/>
      <c r="X154" s="137"/>
      <c r="Y154" s="137"/>
      <c r="Z154" s="137"/>
    </row>
    <row r="155" spans="1:26">
      <c r="A155" s="1"/>
      <c r="B155" s="206"/>
      <c r="C155" s="1"/>
      <c r="D155" s="1"/>
      <c r="E155" s="1"/>
      <c r="F155" s="1"/>
      <c r="G155" s="164"/>
      <c r="H155" s="131"/>
      <c r="I155" s="13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98"/>
      <c r="W155" s="52"/>
    </row>
    <row r="156" spans="1:26">
      <c r="A156" s="10"/>
      <c r="B156" s="54"/>
      <c r="C156" s="172">
        <v>766</v>
      </c>
      <c r="D156" s="300" t="s">
        <v>186</v>
      </c>
      <c r="E156" s="300"/>
      <c r="F156" s="10"/>
      <c r="G156" s="171"/>
      <c r="H156" s="66"/>
      <c r="I156" s="66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95"/>
      <c r="W156" s="214"/>
      <c r="X156" s="137"/>
      <c r="Y156" s="137"/>
      <c r="Z156" s="137"/>
    </row>
    <row r="157" spans="1:26" ht="25" customHeight="1">
      <c r="A157" s="179"/>
      <c r="B157" s="210"/>
      <c r="C157" s="180" t="s">
        <v>187</v>
      </c>
      <c r="D157" s="301" t="s">
        <v>188</v>
      </c>
      <c r="E157" s="301"/>
      <c r="F157" s="173" t="s">
        <v>136</v>
      </c>
      <c r="G157" s="175">
        <v>25</v>
      </c>
      <c r="H157" s="264"/>
      <c r="I157" s="174">
        <f t="shared" ref="I157:I175" si="13">ROUND(G157*(H157),2)</f>
        <v>0</v>
      </c>
      <c r="J157" s="173">
        <v>0</v>
      </c>
      <c r="K157" s="178">
        <f t="shared" ref="K157:K175" si="14">ROUND(G157*(O157),2)</f>
        <v>0</v>
      </c>
      <c r="L157" s="178">
        <f>ROUND(G157*(H157),2)</f>
        <v>0</v>
      </c>
      <c r="M157" s="178"/>
      <c r="N157" s="178">
        <v>0</v>
      </c>
      <c r="O157" s="178"/>
      <c r="P157" s="181">
        <v>0</v>
      </c>
      <c r="Q157" s="181"/>
      <c r="R157" s="181">
        <v>0</v>
      </c>
      <c r="S157" s="181">
        <f t="shared" ref="S157:S175" si="15">ROUND(G157*(P157),3)</f>
        <v>0</v>
      </c>
      <c r="T157" s="178"/>
      <c r="U157" s="178"/>
      <c r="V157" s="196">
        <f t="shared" ref="V157:V175" si="16">ROUND(G157*(X157),3)</f>
        <v>0</v>
      </c>
      <c r="W157" s="52"/>
      <c r="X157">
        <v>0</v>
      </c>
      <c r="Z157">
        <v>0</v>
      </c>
    </row>
    <row r="158" spans="1:26" ht="25" customHeight="1">
      <c r="A158" s="179"/>
      <c r="B158" s="211"/>
      <c r="C158" s="189" t="s">
        <v>189</v>
      </c>
      <c r="D158" s="304" t="s">
        <v>190</v>
      </c>
      <c r="E158" s="304"/>
      <c r="F158" s="183" t="s">
        <v>136</v>
      </c>
      <c r="G158" s="185">
        <v>23</v>
      </c>
      <c r="H158" s="265"/>
      <c r="I158" s="184">
        <f t="shared" si="13"/>
        <v>0</v>
      </c>
      <c r="J158" s="263">
        <v>0</v>
      </c>
      <c r="K158" s="188">
        <f t="shared" si="14"/>
        <v>0</v>
      </c>
      <c r="L158" s="188"/>
      <c r="M158" s="188">
        <f>ROUND(G158*(H158),2)</f>
        <v>0</v>
      </c>
      <c r="N158" s="178">
        <v>0</v>
      </c>
      <c r="O158" s="188"/>
      <c r="P158" s="190">
        <v>2.513E-2</v>
      </c>
      <c r="Q158" s="190"/>
      <c r="R158" s="190">
        <v>2.513E-2</v>
      </c>
      <c r="S158" s="190">
        <f t="shared" si="15"/>
        <v>0.57799999999999996</v>
      </c>
      <c r="T158" s="188"/>
      <c r="U158" s="188"/>
      <c r="V158" s="199">
        <f t="shared" si="16"/>
        <v>0</v>
      </c>
      <c r="W158" s="52"/>
      <c r="X158">
        <v>0</v>
      </c>
      <c r="Z158">
        <v>0</v>
      </c>
    </row>
    <row r="159" spans="1:26" ht="25" customHeight="1">
      <c r="A159" s="179"/>
      <c r="B159" s="211"/>
      <c r="C159" s="189" t="s">
        <v>191</v>
      </c>
      <c r="D159" s="304" t="s">
        <v>192</v>
      </c>
      <c r="E159" s="304"/>
      <c r="F159" s="183" t="s">
        <v>193</v>
      </c>
      <c r="G159" s="185">
        <v>2</v>
      </c>
      <c r="H159" s="265"/>
      <c r="I159" s="184">
        <f t="shared" si="13"/>
        <v>0</v>
      </c>
      <c r="J159" s="263">
        <v>0</v>
      </c>
      <c r="K159" s="188">
        <f t="shared" si="14"/>
        <v>0</v>
      </c>
      <c r="L159" s="188"/>
      <c r="M159" s="188">
        <f>ROUND(G159*(H159),2)</f>
        <v>0</v>
      </c>
      <c r="N159" s="178">
        <v>0</v>
      </c>
      <c r="O159" s="188"/>
      <c r="P159" s="190">
        <v>0</v>
      </c>
      <c r="Q159" s="190"/>
      <c r="R159" s="190">
        <v>0</v>
      </c>
      <c r="S159" s="190">
        <f t="shared" si="15"/>
        <v>0</v>
      </c>
      <c r="T159" s="188"/>
      <c r="U159" s="188"/>
      <c r="V159" s="199">
        <f t="shared" si="16"/>
        <v>0</v>
      </c>
      <c r="W159" s="52"/>
      <c r="X159">
        <v>0</v>
      </c>
      <c r="Z159">
        <v>0</v>
      </c>
    </row>
    <row r="160" spans="1:26" ht="25" customHeight="1">
      <c r="A160" s="179"/>
      <c r="B160" s="210"/>
      <c r="C160" s="180" t="s">
        <v>194</v>
      </c>
      <c r="D160" s="301" t="s">
        <v>195</v>
      </c>
      <c r="E160" s="301"/>
      <c r="F160" s="173" t="s">
        <v>136</v>
      </c>
      <c r="G160" s="175">
        <v>1</v>
      </c>
      <c r="H160" s="264"/>
      <c r="I160" s="174">
        <f t="shared" si="13"/>
        <v>0</v>
      </c>
      <c r="J160" s="263">
        <v>0</v>
      </c>
      <c r="K160" s="178">
        <f t="shared" si="14"/>
        <v>0</v>
      </c>
      <c r="L160" s="178">
        <f>ROUND(G160*(H160),2)</f>
        <v>0</v>
      </c>
      <c r="M160" s="178"/>
      <c r="N160" s="178">
        <v>0</v>
      </c>
      <c r="O160" s="178"/>
      <c r="P160" s="181">
        <v>0</v>
      </c>
      <c r="Q160" s="181"/>
      <c r="R160" s="181">
        <v>0</v>
      </c>
      <c r="S160" s="181">
        <f t="shared" si="15"/>
        <v>0</v>
      </c>
      <c r="T160" s="178"/>
      <c r="U160" s="178"/>
      <c r="V160" s="196">
        <f t="shared" si="16"/>
        <v>0</v>
      </c>
      <c r="W160" s="52"/>
      <c r="X160">
        <v>0</v>
      </c>
      <c r="Z160">
        <v>0</v>
      </c>
    </row>
    <row r="161" spans="1:26" ht="25" customHeight="1">
      <c r="A161" s="179"/>
      <c r="B161" s="211"/>
      <c r="C161" s="189" t="s">
        <v>196</v>
      </c>
      <c r="D161" s="304" t="s">
        <v>197</v>
      </c>
      <c r="E161" s="304"/>
      <c r="F161" s="183" t="s">
        <v>193</v>
      </c>
      <c r="G161" s="185">
        <v>1</v>
      </c>
      <c r="H161" s="265"/>
      <c r="I161" s="184">
        <f t="shared" si="13"/>
        <v>0</v>
      </c>
      <c r="J161" s="263">
        <v>0</v>
      </c>
      <c r="K161" s="188">
        <f t="shared" si="14"/>
        <v>0</v>
      </c>
      <c r="L161" s="188"/>
      <c r="M161" s="188">
        <f>ROUND(G161*(H161),2)</f>
        <v>0</v>
      </c>
      <c r="N161" s="178">
        <v>0</v>
      </c>
      <c r="O161" s="188"/>
      <c r="P161" s="190">
        <v>0</v>
      </c>
      <c r="Q161" s="190"/>
      <c r="R161" s="190">
        <v>0</v>
      </c>
      <c r="S161" s="190">
        <f t="shared" si="15"/>
        <v>0</v>
      </c>
      <c r="T161" s="188"/>
      <c r="U161" s="188"/>
      <c r="V161" s="199">
        <f t="shared" si="16"/>
        <v>0</v>
      </c>
      <c r="W161" s="52"/>
      <c r="X161">
        <v>0</v>
      </c>
      <c r="Z161">
        <v>0</v>
      </c>
    </row>
    <row r="162" spans="1:26" ht="25" customHeight="1">
      <c r="A162" s="179"/>
      <c r="B162" s="210"/>
      <c r="C162" s="180" t="s">
        <v>198</v>
      </c>
      <c r="D162" s="301" t="s">
        <v>199</v>
      </c>
      <c r="E162" s="301"/>
      <c r="F162" s="173" t="s">
        <v>136</v>
      </c>
      <c r="G162" s="175">
        <v>1</v>
      </c>
      <c r="H162" s="264"/>
      <c r="I162" s="174">
        <f t="shared" si="13"/>
        <v>0</v>
      </c>
      <c r="J162" s="263">
        <v>0</v>
      </c>
      <c r="K162" s="178">
        <f t="shared" si="14"/>
        <v>0</v>
      </c>
      <c r="L162" s="178">
        <f>ROUND(G162*(H162),2)</f>
        <v>0</v>
      </c>
      <c r="M162" s="178"/>
      <c r="N162" s="178">
        <v>0</v>
      </c>
      <c r="O162" s="178"/>
      <c r="P162" s="181">
        <v>0</v>
      </c>
      <c r="Q162" s="181"/>
      <c r="R162" s="181">
        <v>0</v>
      </c>
      <c r="S162" s="181">
        <f t="shared" si="15"/>
        <v>0</v>
      </c>
      <c r="T162" s="178"/>
      <c r="U162" s="178"/>
      <c r="V162" s="196">
        <f t="shared" si="16"/>
        <v>0</v>
      </c>
      <c r="W162" s="52"/>
      <c r="X162">
        <v>0</v>
      </c>
      <c r="Z162">
        <v>0</v>
      </c>
    </row>
    <row r="163" spans="1:26" ht="25" customHeight="1">
      <c r="A163" s="179"/>
      <c r="B163" s="211"/>
      <c r="C163" s="189" t="s">
        <v>200</v>
      </c>
      <c r="D163" s="304" t="s">
        <v>201</v>
      </c>
      <c r="E163" s="304"/>
      <c r="F163" s="183" t="s">
        <v>193</v>
      </c>
      <c r="G163" s="185">
        <v>1</v>
      </c>
      <c r="H163" s="265"/>
      <c r="I163" s="184">
        <f t="shared" si="13"/>
        <v>0</v>
      </c>
      <c r="J163" s="263">
        <v>0</v>
      </c>
      <c r="K163" s="188">
        <f t="shared" si="14"/>
        <v>0</v>
      </c>
      <c r="L163" s="188"/>
      <c r="M163" s="188">
        <f>ROUND(G163*(H163),2)</f>
        <v>0</v>
      </c>
      <c r="N163" s="178">
        <v>0</v>
      </c>
      <c r="O163" s="188"/>
      <c r="P163" s="190">
        <v>0</v>
      </c>
      <c r="Q163" s="190"/>
      <c r="R163" s="190">
        <v>0</v>
      </c>
      <c r="S163" s="190">
        <f t="shared" si="15"/>
        <v>0</v>
      </c>
      <c r="T163" s="188"/>
      <c r="U163" s="188"/>
      <c r="V163" s="199">
        <f t="shared" si="16"/>
        <v>0</v>
      </c>
      <c r="W163" s="52"/>
      <c r="X163">
        <v>0</v>
      </c>
      <c r="Z163">
        <v>0</v>
      </c>
    </row>
    <row r="164" spans="1:26" ht="25" customHeight="1">
      <c r="A164" s="179"/>
      <c r="B164" s="210"/>
      <c r="C164" s="180" t="s">
        <v>202</v>
      </c>
      <c r="D164" s="301" t="s">
        <v>203</v>
      </c>
      <c r="E164" s="301"/>
      <c r="F164" s="173" t="s">
        <v>136</v>
      </c>
      <c r="G164" s="175">
        <v>6</v>
      </c>
      <c r="H164" s="264"/>
      <c r="I164" s="174">
        <f t="shared" si="13"/>
        <v>0</v>
      </c>
      <c r="J164" s="263">
        <v>0</v>
      </c>
      <c r="K164" s="178">
        <f t="shared" si="14"/>
        <v>0</v>
      </c>
      <c r="L164" s="178">
        <f>ROUND(G164*(H164),2)</f>
        <v>0</v>
      </c>
      <c r="M164" s="178"/>
      <c r="N164" s="178">
        <v>0</v>
      </c>
      <c r="O164" s="178"/>
      <c r="P164" s="181">
        <v>0</v>
      </c>
      <c r="Q164" s="181"/>
      <c r="R164" s="181">
        <v>0</v>
      </c>
      <c r="S164" s="181">
        <f t="shared" si="15"/>
        <v>0</v>
      </c>
      <c r="T164" s="178"/>
      <c r="U164" s="178"/>
      <c r="V164" s="196">
        <f t="shared" si="16"/>
        <v>0.52800000000000002</v>
      </c>
      <c r="W164" s="52"/>
      <c r="X164">
        <v>8.7999999999999995E-2</v>
      </c>
      <c r="Z164">
        <v>0</v>
      </c>
    </row>
    <row r="165" spans="1:26" ht="25" customHeight="1">
      <c r="A165" s="179"/>
      <c r="B165" s="211"/>
      <c r="C165" s="189" t="s">
        <v>204</v>
      </c>
      <c r="D165" s="304" t="s">
        <v>205</v>
      </c>
      <c r="E165" s="304"/>
      <c r="F165" s="183" t="s">
        <v>193</v>
      </c>
      <c r="G165" s="185">
        <v>6</v>
      </c>
      <c r="H165" s="265"/>
      <c r="I165" s="184">
        <f t="shared" si="13"/>
        <v>0</v>
      </c>
      <c r="J165" s="263">
        <v>0</v>
      </c>
      <c r="K165" s="188">
        <f t="shared" si="14"/>
        <v>0</v>
      </c>
      <c r="L165" s="188"/>
      <c r="M165" s="188">
        <f t="shared" ref="M165:M170" si="17">ROUND(G165*(H165),2)</f>
        <v>0</v>
      </c>
      <c r="N165" s="178">
        <v>0</v>
      </c>
      <c r="O165" s="188"/>
      <c r="P165" s="190">
        <v>0</v>
      </c>
      <c r="Q165" s="190"/>
      <c r="R165" s="190">
        <v>0</v>
      </c>
      <c r="S165" s="190">
        <f t="shared" si="15"/>
        <v>0</v>
      </c>
      <c r="T165" s="188"/>
      <c r="U165" s="188"/>
      <c r="V165" s="199">
        <f t="shared" si="16"/>
        <v>0</v>
      </c>
      <c r="W165" s="52"/>
      <c r="X165">
        <v>0</v>
      </c>
      <c r="Z165">
        <v>0</v>
      </c>
    </row>
    <row r="166" spans="1:26" ht="25" customHeight="1">
      <c r="A166" s="179"/>
      <c r="B166" s="211"/>
      <c r="C166" s="189" t="s">
        <v>206</v>
      </c>
      <c r="D166" s="304" t="s">
        <v>207</v>
      </c>
      <c r="E166" s="304"/>
      <c r="F166" s="183" t="s">
        <v>193</v>
      </c>
      <c r="G166" s="185">
        <v>4</v>
      </c>
      <c r="H166" s="265"/>
      <c r="I166" s="184">
        <f t="shared" si="13"/>
        <v>0</v>
      </c>
      <c r="J166" s="263">
        <v>0</v>
      </c>
      <c r="K166" s="188">
        <f t="shared" si="14"/>
        <v>0</v>
      </c>
      <c r="L166" s="188"/>
      <c r="M166" s="188">
        <f t="shared" si="17"/>
        <v>0</v>
      </c>
      <c r="N166" s="178">
        <v>0</v>
      </c>
      <c r="O166" s="188"/>
      <c r="P166" s="190">
        <v>0</v>
      </c>
      <c r="Q166" s="190"/>
      <c r="R166" s="190">
        <v>0</v>
      </c>
      <c r="S166" s="190">
        <f t="shared" si="15"/>
        <v>0</v>
      </c>
      <c r="T166" s="188"/>
      <c r="U166" s="188"/>
      <c r="V166" s="199">
        <f t="shared" si="16"/>
        <v>0</v>
      </c>
      <c r="W166" s="52"/>
      <c r="X166">
        <v>0</v>
      </c>
      <c r="Z166">
        <v>0</v>
      </c>
    </row>
    <row r="167" spans="1:26" ht="25" customHeight="1">
      <c r="A167" s="179"/>
      <c r="B167" s="211"/>
      <c r="C167" s="189" t="s">
        <v>208</v>
      </c>
      <c r="D167" s="304" t="s">
        <v>209</v>
      </c>
      <c r="E167" s="304"/>
      <c r="F167" s="183" t="s">
        <v>193</v>
      </c>
      <c r="G167" s="185">
        <v>2</v>
      </c>
      <c r="H167" s="265"/>
      <c r="I167" s="184">
        <f t="shared" si="13"/>
        <v>0</v>
      </c>
      <c r="J167" s="263">
        <v>0</v>
      </c>
      <c r="K167" s="188">
        <f t="shared" si="14"/>
        <v>0</v>
      </c>
      <c r="L167" s="188"/>
      <c r="M167" s="188">
        <f t="shared" si="17"/>
        <v>0</v>
      </c>
      <c r="N167" s="178">
        <v>0</v>
      </c>
      <c r="O167" s="188"/>
      <c r="P167" s="190">
        <v>0</v>
      </c>
      <c r="Q167" s="190"/>
      <c r="R167" s="190">
        <v>0</v>
      </c>
      <c r="S167" s="190">
        <f t="shared" si="15"/>
        <v>0</v>
      </c>
      <c r="T167" s="188"/>
      <c r="U167" s="188"/>
      <c r="V167" s="199">
        <f t="shared" si="16"/>
        <v>0</v>
      </c>
      <c r="W167" s="52"/>
      <c r="X167">
        <v>0</v>
      </c>
      <c r="Z167">
        <v>0</v>
      </c>
    </row>
    <row r="168" spans="1:26" ht="25" customHeight="1">
      <c r="A168" s="179"/>
      <c r="B168" s="211"/>
      <c r="C168" s="189" t="s">
        <v>210</v>
      </c>
      <c r="D168" s="304" t="s">
        <v>211</v>
      </c>
      <c r="E168" s="304"/>
      <c r="F168" s="183" t="s">
        <v>193</v>
      </c>
      <c r="G168" s="185">
        <v>2</v>
      </c>
      <c r="H168" s="265"/>
      <c r="I168" s="184">
        <f t="shared" si="13"/>
        <v>0</v>
      </c>
      <c r="J168" s="263">
        <v>0</v>
      </c>
      <c r="K168" s="188">
        <f t="shared" si="14"/>
        <v>0</v>
      </c>
      <c r="L168" s="188"/>
      <c r="M168" s="188">
        <f t="shared" si="17"/>
        <v>0</v>
      </c>
      <c r="N168" s="178">
        <v>0</v>
      </c>
      <c r="O168" s="188"/>
      <c r="P168" s="190">
        <v>0</v>
      </c>
      <c r="Q168" s="190"/>
      <c r="R168" s="190">
        <v>0</v>
      </c>
      <c r="S168" s="190">
        <f t="shared" si="15"/>
        <v>0</v>
      </c>
      <c r="T168" s="188"/>
      <c r="U168" s="188"/>
      <c r="V168" s="199">
        <f t="shared" si="16"/>
        <v>0</v>
      </c>
      <c r="W168" s="52"/>
      <c r="X168">
        <v>0</v>
      </c>
      <c r="Z168">
        <v>0</v>
      </c>
    </row>
    <row r="169" spans="1:26" ht="25" customHeight="1">
      <c r="A169" s="179"/>
      <c r="B169" s="211"/>
      <c r="C169" s="189" t="s">
        <v>212</v>
      </c>
      <c r="D169" s="304" t="s">
        <v>213</v>
      </c>
      <c r="E169" s="304"/>
      <c r="F169" s="183" t="s">
        <v>193</v>
      </c>
      <c r="G169" s="185">
        <v>33</v>
      </c>
      <c r="H169" s="265"/>
      <c r="I169" s="184">
        <f t="shared" si="13"/>
        <v>0</v>
      </c>
      <c r="J169" s="263">
        <v>0</v>
      </c>
      <c r="K169" s="188">
        <f t="shared" si="14"/>
        <v>0</v>
      </c>
      <c r="L169" s="188"/>
      <c r="M169" s="188">
        <f t="shared" si="17"/>
        <v>0</v>
      </c>
      <c r="N169" s="178">
        <v>0</v>
      </c>
      <c r="O169" s="188"/>
      <c r="P169" s="190">
        <v>0</v>
      </c>
      <c r="Q169" s="190"/>
      <c r="R169" s="190">
        <v>0</v>
      </c>
      <c r="S169" s="190">
        <f t="shared" si="15"/>
        <v>0</v>
      </c>
      <c r="T169" s="188"/>
      <c r="U169" s="188"/>
      <c r="V169" s="199">
        <f t="shared" si="16"/>
        <v>0</v>
      </c>
      <c r="W169" s="52"/>
      <c r="X169">
        <v>0</v>
      </c>
      <c r="Z169">
        <v>0</v>
      </c>
    </row>
    <row r="170" spans="1:26" ht="25" customHeight="1">
      <c r="A170" s="179"/>
      <c r="B170" s="211"/>
      <c r="C170" s="189" t="s">
        <v>214</v>
      </c>
      <c r="D170" s="304" t="s">
        <v>215</v>
      </c>
      <c r="E170" s="304"/>
      <c r="F170" s="183" t="s">
        <v>193</v>
      </c>
      <c r="G170" s="185">
        <v>3</v>
      </c>
      <c r="H170" s="265"/>
      <c r="I170" s="184">
        <f t="shared" si="13"/>
        <v>0</v>
      </c>
      <c r="J170" s="263">
        <v>0</v>
      </c>
      <c r="K170" s="188">
        <f t="shared" si="14"/>
        <v>0</v>
      </c>
      <c r="L170" s="188"/>
      <c r="M170" s="188">
        <f t="shared" si="17"/>
        <v>0</v>
      </c>
      <c r="N170" s="178">
        <v>0</v>
      </c>
      <c r="O170" s="188"/>
      <c r="P170" s="190">
        <v>0</v>
      </c>
      <c r="Q170" s="190"/>
      <c r="R170" s="190">
        <v>0</v>
      </c>
      <c r="S170" s="190">
        <f t="shared" si="15"/>
        <v>0</v>
      </c>
      <c r="T170" s="188"/>
      <c r="U170" s="188"/>
      <c r="V170" s="199">
        <f t="shared" si="16"/>
        <v>0</v>
      </c>
      <c r="W170" s="52"/>
      <c r="X170">
        <v>0</v>
      </c>
      <c r="Z170">
        <v>0</v>
      </c>
    </row>
    <row r="171" spans="1:26" ht="25" customHeight="1">
      <c r="A171" s="179"/>
      <c r="B171" s="210"/>
      <c r="C171" s="180" t="s">
        <v>216</v>
      </c>
      <c r="D171" s="301" t="s">
        <v>217</v>
      </c>
      <c r="E171" s="301"/>
      <c r="F171" s="173" t="s">
        <v>136</v>
      </c>
      <c r="G171" s="175">
        <v>2</v>
      </c>
      <c r="H171" s="264"/>
      <c r="I171" s="174">
        <f t="shared" si="13"/>
        <v>0</v>
      </c>
      <c r="J171" s="263">
        <v>0</v>
      </c>
      <c r="K171" s="178">
        <f t="shared" si="14"/>
        <v>0</v>
      </c>
      <c r="L171" s="178">
        <f>ROUND(G171*(H171),2)</f>
        <v>0</v>
      </c>
      <c r="M171" s="178"/>
      <c r="N171" s="178">
        <v>0</v>
      </c>
      <c r="O171" s="178"/>
      <c r="P171" s="181">
        <v>4.4999999999999999E-4</v>
      </c>
      <c r="Q171" s="181"/>
      <c r="R171" s="181">
        <v>4.4999999999999999E-4</v>
      </c>
      <c r="S171" s="181">
        <f t="shared" si="15"/>
        <v>1E-3</v>
      </c>
      <c r="T171" s="178"/>
      <c r="U171" s="178"/>
      <c r="V171" s="196">
        <f t="shared" si="16"/>
        <v>0</v>
      </c>
      <c r="W171" s="52"/>
      <c r="X171">
        <v>0</v>
      </c>
      <c r="Z171">
        <v>0</v>
      </c>
    </row>
    <row r="172" spans="1:26" ht="25" customHeight="1">
      <c r="A172" s="179"/>
      <c r="B172" s="211"/>
      <c r="C172" s="189" t="s">
        <v>218</v>
      </c>
      <c r="D172" s="304" t="s">
        <v>219</v>
      </c>
      <c r="E172" s="304"/>
      <c r="F172" s="183" t="s">
        <v>193</v>
      </c>
      <c r="G172" s="185">
        <v>2</v>
      </c>
      <c r="H172" s="265"/>
      <c r="I172" s="184">
        <f t="shared" si="13"/>
        <v>0</v>
      </c>
      <c r="J172" s="263">
        <v>0</v>
      </c>
      <c r="K172" s="188">
        <f t="shared" si="14"/>
        <v>0</v>
      </c>
      <c r="L172" s="188"/>
      <c r="M172" s="188">
        <f>ROUND(G172*(H172),2)</f>
        <v>0</v>
      </c>
      <c r="N172" s="178">
        <v>0</v>
      </c>
      <c r="O172" s="188"/>
      <c r="P172" s="190">
        <v>0</v>
      </c>
      <c r="Q172" s="190"/>
      <c r="R172" s="190">
        <v>0</v>
      </c>
      <c r="S172" s="190">
        <f t="shared" si="15"/>
        <v>0</v>
      </c>
      <c r="T172" s="188"/>
      <c r="U172" s="188"/>
      <c r="V172" s="199">
        <f t="shared" si="16"/>
        <v>0</v>
      </c>
      <c r="W172" s="52"/>
      <c r="X172">
        <v>0</v>
      </c>
      <c r="Z172">
        <v>0</v>
      </c>
    </row>
    <row r="173" spans="1:26" ht="35" customHeight="1">
      <c r="A173" s="179"/>
      <c r="B173" s="210"/>
      <c r="C173" s="180" t="s">
        <v>220</v>
      </c>
      <c r="D173" s="301" t="s">
        <v>221</v>
      </c>
      <c r="E173" s="301"/>
      <c r="F173" s="173" t="s">
        <v>136</v>
      </c>
      <c r="G173" s="175">
        <v>2</v>
      </c>
      <c r="H173" s="264"/>
      <c r="I173" s="174">
        <f t="shared" si="13"/>
        <v>0</v>
      </c>
      <c r="J173" s="263">
        <v>0</v>
      </c>
      <c r="K173" s="178">
        <f t="shared" si="14"/>
        <v>0</v>
      </c>
      <c r="L173" s="178">
        <f>ROUND(G173*(H173),2)</f>
        <v>0</v>
      </c>
      <c r="M173" s="178"/>
      <c r="N173" s="178">
        <v>0</v>
      </c>
      <c r="O173" s="178"/>
      <c r="P173" s="181">
        <v>1.3500000000000001E-3</v>
      </c>
      <c r="Q173" s="181"/>
      <c r="R173" s="181">
        <v>1.3500000000000001E-3</v>
      </c>
      <c r="S173" s="181">
        <f t="shared" si="15"/>
        <v>3.0000000000000001E-3</v>
      </c>
      <c r="T173" s="178"/>
      <c r="U173" s="178"/>
      <c r="V173" s="196">
        <f t="shared" si="16"/>
        <v>0</v>
      </c>
      <c r="W173" s="52"/>
      <c r="X173">
        <v>0</v>
      </c>
      <c r="Z173">
        <v>0</v>
      </c>
    </row>
    <row r="174" spans="1:26" ht="25" customHeight="1">
      <c r="A174" s="179"/>
      <c r="B174" s="211"/>
      <c r="C174" s="189" t="s">
        <v>222</v>
      </c>
      <c r="D174" s="304" t="s">
        <v>223</v>
      </c>
      <c r="E174" s="304"/>
      <c r="F174" s="183" t="s">
        <v>136</v>
      </c>
      <c r="G174" s="185">
        <v>2</v>
      </c>
      <c r="H174" s="265"/>
      <c r="I174" s="184">
        <f t="shared" si="13"/>
        <v>0</v>
      </c>
      <c r="J174" s="263">
        <v>0</v>
      </c>
      <c r="K174" s="188">
        <f t="shared" si="14"/>
        <v>0</v>
      </c>
      <c r="L174" s="188"/>
      <c r="M174" s="188">
        <f>ROUND(G174*(H174),2)</f>
        <v>0</v>
      </c>
      <c r="N174" s="178">
        <v>0</v>
      </c>
      <c r="O174" s="188"/>
      <c r="P174" s="190">
        <v>4.7299999999999998E-3</v>
      </c>
      <c r="Q174" s="190"/>
      <c r="R174" s="190">
        <v>4.7299999999999998E-3</v>
      </c>
      <c r="S174" s="190">
        <f t="shared" si="15"/>
        <v>8.9999999999999993E-3</v>
      </c>
      <c r="T174" s="188"/>
      <c r="U174" s="188"/>
      <c r="V174" s="199">
        <f t="shared" si="16"/>
        <v>0</v>
      </c>
      <c r="W174" s="52"/>
      <c r="X174">
        <v>0</v>
      </c>
      <c r="Z174">
        <v>0</v>
      </c>
    </row>
    <row r="175" spans="1:26" ht="25" customHeight="1">
      <c r="A175" s="179"/>
      <c r="B175" s="210"/>
      <c r="C175" s="180" t="s">
        <v>224</v>
      </c>
      <c r="D175" s="301" t="s">
        <v>225</v>
      </c>
      <c r="E175" s="301"/>
      <c r="F175" s="173" t="s">
        <v>171</v>
      </c>
      <c r="G175" s="175">
        <v>125.07872783955</v>
      </c>
      <c r="H175" s="266"/>
      <c r="I175" s="174">
        <f t="shared" si="13"/>
        <v>0</v>
      </c>
      <c r="J175" s="263">
        <v>0</v>
      </c>
      <c r="K175" s="178">
        <f t="shared" si="14"/>
        <v>0</v>
      </c>
      <c r="L175" s="178">
        <f>ROUND(G175*(H175),2)</f>
        <v>0</v>
      </c>
      <c r="M175" s="178"/>
      <c r="N175" s="178">
        <v>0</v>
      </c>
      <c r="O175" s="178"/>
      <c r="P175" s="181">
        <v>0</v>
      </c>
      <c r="Q175" s="181"/>
      <c r="R175" s="181">
        <v>0</v>
      </c>
      <c r="S175" s="181">
        <f t="shared" si="15"/>
        <v>0</v>
      </c>
      <c r="T175" s="178"/>
      <c r="U175" s="178"/>
      <c r="V175" s="196">
        <f t="shared" si="16"/>
        <v>0</v>
      </c>
      <c r="W175" s="52"/>
      <c r="X175">
        <v>0</v>
      </c>
      <c r="Z175">
        <v>0</v>
      </c>
    </row>
    <row r="176" spans="1:26">
      <c r="A176" s="10"/>
      <c r="B176" s="54"/>
      <c r="C176" s="172">
        <v>766</v>
      </c>
      <c r="D176" s="300" t="s">
        <v>186</v>
      </c>
      <c r="E176" s="300"/>
      <c r="F176" s="10"/>
      <c r="G176" s="171"/>
      <c r="H176" s="66"/>
      <c r="I176" s="139">
        <f>ROUND((SUM(I156:I175))/1,2)</f>
        <v>0</v>
      </c>
      <c r="J176" s="10"/>
      <c r="K176" s="10"/>
      <c r="L176" s="10">
        <f>ROUND((SUM(L156:L175))/1,2)</f>
        <v>0</v>
      </c>
      <c r="M176" s="10">
        <f>ROUND((SUM(M156:M175))/1,2)</f>
        <v>0</v>
      </c>
      <c r="N176" s="178">
        <v>0</v>
      </c>
      <c r="O176" s="10"/>
      <c r="P176" s="10"/>
      <c r="Q176" s="10"/>
      <c r="R176" s="10"/>
      <c r="S176" s="10">
        <f>ROUND((SUM(S156:S175))/1,2)</f>
        <v>0.59</v>
      </c>
      <c r="T176" s="10"/>
      <c r="U176" s="10"/>
      <c r="V176" s="197">
        <f>ROUND((SUM(V156:V175))/1,2)</f>
        <v>0.53</v>
      </c>
      <c r="W176" s="214"/>
      <c r="X176" s="137"/>
      <c r="Y176" s="137"/>
      <c r="Z176" s="137"/>
    </row>
    <row r="177" spans="1:26">
      <c r="A177" s="1"/>
      <c r="B177" s="206"/>
      <c r="C177" s="1"/>
      <c r="D177" s="1"/>
      <c r="E177" s="1"/>
      <c r="F177" s="1"/>
      <c r="G177" s="164"/>
      <c r="H177" s="131"/>
      <c r="I177" s="131"/>
      <c r="J177" s="1"/>
      <c r="K177" s="1"/>
      <c r="L177" s="1"/>
      <c r="M177" s="1"/>
      <c r="N177" s="178">
        <v>0</v>
      </c>
      <c r="O177" s="1"/>
      <c r="P177" s="1"/>
      <c r="Q177" s="1"/>
      <c r="R177" s="1"/>
      <c r="S177" s="1"/>
      <c r="T177" s="1"/>
      <c r="U177" s="1"/>
      <c r="V177" s="198"/>
      <c r="W177" s="52"/>
    </row>
    <row r="178" spans="1:26">
      <c r="A178" s="10"/>
      <c r="B178" s="54"/>
      <c r="C178" s="172">
        <v>767</v>
      </c>
      <c r="D178" s="300" t="s">
        <v>226</v>
      </c>
      <c r="E178" s="300"/>
      <c r="F178" s="10"/>
      <c r="G178" s="171"/>
      <c r="H178" s="66"/>
      <c r="I178" s="66"/>
      <c r="J178" s="10"/>
      <c r="K178" s="10"/>
      <c r="L178" s="10"/>
      <c r="M178" s="10"/>
      <c r="N178" s="178">
        <v>0</v>
      </c>
      <c r="O178" s="10"/>
      <c r="P178" s="10"/>
      <c r="Q178" s="10"/>
      <c r="R178" s="10"/>
      <c r="S178" s="10"/>
      <c r="T178" s="10"/>
      <c r="U178" s="10"/>
      <c r="V178" s="195"/>
      <c r="W178" s="214"/>
      <c r="X178" s="137"/>
      <c r="Y178" s="137"/>
      <c r="Z178" s="137"/>
    </row>
    <row r="179" spans="1:26" ht="25" customHeight="1">
      <c r="A179" s="179"/>
      <c r="B179" s="210"/>
      <c r="C179" s="180" t="s">
        <v>227</v>
      </c>
      <c r="D179" s="301" t="s">
        <v>228</v>
      </c>
      <c r="E179" s="301"/>
      <c r="F179" s="173" t="s">
        <v>100</v>
      </c>
      <c r="G179" s="175">
        <v>829.29</v>
      </c>
      <c r="H179" s="264"/>
      <c r="I179" s="174">
        <f t="shared" ref="I179:I196" si="18">ROUND(G179*(H179),2)</f>
        <v>0</v>
      </c>
      <c r="J179" s="173">
        <v>0</v>
      </c>
      <c r="K179" s="178">
        <f t="shared" ref="K179:K196" si="19">ROUND(G179*(O179),2)</f>
        <v>0</v>
      </c>
      <c r="L179" s="178">
        <f>ROUND(G179*(H179),2)</f>
        <v>0</v>
      </c>
      <c r="M179" s="178"/>
      <c r="N179" s="178">
        <v>0</v>
      </c>
      <c r="O179" s="178"/>
      <c r="P179" s="181">
        <v>5.1999999999999995E-4</v>
      </c>
      <c r="Q179" s="181"/>
      <c r="R179" s="181">
        <v>5.1999999999999995E-4</v>
      </c>
      <c r="S179" s="181">
        <f t="shared" ref="S179:S196" si="20">ROUND(G179*(P179),3)</f>
        <v>0.43099999999999999</v>
      </c>
      <c r="T179" s="178"/>
      <c r="U179" s="178"/>
      <c r="V179" s="196">
        <f t="shared" ref="V179:V196" si="21">ROUND(G179*(X179),3)</f>
        <v>0</v>
      </c>
      <c r="W179" s="52"/>
      <c r="X179">
        <v>0</v>
      </c>
      <c r="Z179">
        <v>0</v>
      </c>
    </row>
    <row r="180" spans="1:26" ht="25" customHeight="1">
      <c r="A180" s="179"/>
      <c r="B180" s="211"/>
      <c r="C180" s="189" t="s">
        <v>229</v>
      </c>
      <c r="D180" s="304" t="s">
        <v>230</v>
      </c>
      <c r="E180" s="304"/>
      <c r="F180" s="183" t="s">
        <v>100</v>
      </c>
      <c r="G180" s="185">
        <v>870.75450000000001</v>
      </c>
      <c r="H180" s="265"/>
      <c r="I180" s="184">
        <f t="shared" si="18"/>
        <v>0</v>
      </c>
      <c r="J180" s="263">
        <v>0</v>
      </c>
      <c r="K180" s="188">
        <f t="shared" si="19"/>
        <v>0</v>
      </c>
      <c r="L180" s="188"/>
      <c r="M180" s="188">
        <f>ROUND(G180*(H180),2)</f>
        <v>0</v>
      </c>
      <c r="N180" s="178">
        <v>0</v>
      </c>
      <c r="O180" s="188"/>
      <c r="P180" s="190">
        <v>1.405E-2</v>
      </c>
      <c r="Q180" s="190"/>
      <c r="R180" s="190">
        <v>1.405E-2</v>
      </c>
      <c r="S180" s="190">
        <f t="shared" si="20"/>
        <v>12.234</v>
      </c>
      <c r="T180" s="188"/>
      <c r="U180" s="188"/>
      <c r="V180" s="199">
        <f t="shared" si="21"/>
        <v>0</v>
      </c>
      <c r="W180" s="52"/>
      <c r="X180">
        <v>0</v>
      </c>
      <c r="Z180">
        <v>0</v>
      </c>
    </row>
    <row r="181" spans="1:26">
      <c r="A181" s="179"/>
      <c r="B181" s="210"/>
      <c r="C181" s="180" t="s">
        <v>231</v>
      </c>
      <c r="D181" s="301" t="s">
        <v>232</v>
      </c>
      <c r="E181" s="301"/>
      <c r="F181" s="173" t="s">
        <v>100</v>
      </c>
      <c r="G181" s="175">
        <v>567.09820000000002</v>
      </c>
      <c r="H181" s="264"/>
      <c r="I181" s="174">
        <f t="shared" si="18"/>
        <v>0</v>
      </c>
      <c r="J181" s="263">
        <v>0</v>
      </c>
      <c r="K181" s="178">
        <f t="shared" si="19"/>
        <v>0</v>
      </c>
      <c r="L181" s="178">
        <f>ROUND(G181*(H181),2)</f>
        <v>0</v>
      </c>
      <c r="M181" s="178"/>
      <c r="N181" s="178">
        <v>0</v>
      </c>
      <c r="O181" s="178"/>
      <c r="P181" s="181">
        <v>4.6999999999999999E-4</v>
      </c>
      <c r="Q181" s="181"/>
      <c r="R181" s="181">
        <v>4.6999999999999999E-4</v>
      </c>
      <c r="S181" s="181">
        <f t="shared" si="20"/>
        <v>0.26700000000000002</v>
      </c>
      <c r="T181" s="178"/>
      <c r="U181" s="178"/>
      <c r="V181" s="196">
        <f t="shared" si="21"/>
        <v>0</v>
      </c>
      <c r="W181" s="52"/>
      <c r="X181">
        <v>0</v>
      </c>
      <c r="Z181">
        <v>0</v>
      </c>
    </row>
    <row r="182" spans="1:26" ht="25" customHeight="1">
      <c r="A182" s="179"/>
      <c r="B182" s="211"/>
      <c r="C182" s="189" t="s">
        <v>233</v>
      </c>
      <c r="D182" s="304" t="s">
        <v>234</v>
      </c>
      <c r="E182" s="304"/>
      <c r="F182" s="183" t="s">
        <v>100</v>
      </c>
      <c r="G182" s="185">
        <v>595.4529</v>
      </c>
      <c r="H182" s="265"/>
      <c r="I182" s="184">
        <f t="shared" si="18"/>
        <v>0</v>
      </c>
      <c r="J182" s="263">
        <v>0</v>
      </c>
      <c r="K182" s="188">
        <f t="shared" si="19"/>
        <v>0</v>
      </c>
      <c r="L182" s="188"/>
      <c r="M182" s="188">
        <f>ROUND(G182*(H182),2)</f>
        <v>0</v>
      </c>
      <c r="N182" s="178">
        <v>0</v>
      </c>
      <c r="O182" s="188"/>
      <c r="P182" s="190">
        <v>1.661E-2</v>
      </c>
      <c r="Q182" s="190"/>
      <c r="R182" s="190">
        <v>1.661E-2</v>
      </c>
      <c r="S182" s="190">
        <f t="shared" si="20"/>
        <v>9.89</v>
      </c>
      <c r="T182" s="188"/>
      <c r="U182" s="188"/>
      <c r="V182" s="199">
        <f t="shared" si="21"/>
        <v>0</v>
      </c>
      <c r="W182" s="52"/>
      <c r="X182">
        <v>0</v>
      </c>
      <c r="Z182">
        <v>0</v>
      </c>
    </row>
    <row r="183" spans="1:26" ht="25" customHeight="1">
      <c r="A183" s="179"/>
      <c r="B183" s="211"/>
      <c r="C183" s="189" t="s">
        <v>235</v>
      </c>
      <c r="D183" s="304" t="s">
        <v>236</v>
      </c>
      <c r="E183" s="304"/>
      <c r="F183" s="183" t="s">
        <v>100</v>
      </c>
      <c r="G183" s="185">
        <v>1396.3879999999999</v>
      </c>
      <c r="H183" s="265"/>
      <c r="I183" s="184">
        <f t="shared" si="18"/>
        <v>0</v>
      </c>
      <c r="J183" s="263">
        <v>0</v>
      </c>
      <c r="K183" s="188">
        <f t="shared" si="19"/>
        <v>0</v>
      </c>
      <c r="L183" s="188"/>
      <c r="M183" s="188">
        <f>ROUND(G183*(H183),2)</f>
        <v>0</v>
      </c>
      <c r="N183" s="178">
        <v>0</v>
      </c>
      <c r="O183" s="188"/>
      <c r="P183" s="190">
        <v>0</v>
      </c>
      <c r="Q183" s="190"/>
      <c r="R183" s="190">
        <v>0</v>
      </c>
      <c r="S183" s="190">
        <f t="shared" si="20"/>
        <v>0</v>
      </c>
      <c r="T183" s="188"/>
      <c r="U183" s="188"/>
      <c r="V183" s="199">
        <f t="shared" si="21"/>
        <v>0</v>
      </c>
      <c r="W183" s="52"/>
      <c r="X183">
        <v>0</v>
      </c>
      <c r="Z183">
        <v>0</v>
      </c>
    </row>
    <row r="184" spans="1:26" ht="25" customHeight="1">
      <c r="A184" s="179"/>
      <c r="B184" s="210"/>
      <c r="C184" s="180" t="s">
        <v>237</v>
      </c>
      <c r="D184" s="301" t="s">
        <v>238</v>
      </c>
      <c r="E184" s="301"/>
      <c r="F184" s="173" t="s">
        <v>239</v>
      </c>
      <c r="G184" s="175">
        <v>40000</v>
      </c>
      <c r="H184" s="264"/>
      <c r="I184" s="174">
        <f t="shared" si="18"/>
        <v>0</v>
      </c>
      <c r="J184" s="263">
        <v>0</v>
      </c>
      <c r="K184" s="178">
        <f t="shared" si="19"/>
        <v>0</v>
      </c>
      <c r="L184" s="178">
        <f>ROUND(G184*(H184),2)</f>
        <v>0</v>
      </c>
      <c r="M184" s="178"/>
      <c r="N184" s="178">
        <v>0</v>
      </c>
      <c r="O184" s="178"/>
      <c r="P184" s="181">
        <v>0</v>
      </c>
      <c r="Q184" s="181"/>
      <c r="R184" s="181">
        <v>0</v>
      </c>
      <c r="S184" s="181">
        <f t="shared" si="20"/>
        <v>0</v>
      </c>
      <c r="T184" s="178"/>
      <c r="U184" s="178"/>
      <c r="V184" s="196">
        <f t="shared" si="21"/>
        <v>0</v>
      </c>
      <c r="W184" s="52"/>
      <c r="X184">
        <v>0</v>
      </c>
      <c r="Z184">
        <v>0</v>
      </c>
    </row>
    <row r="185" spans="1:26" ht="25" customHeight="1">
      <c r="A185" s="179"/>
      <c r="B185" s="210"/>
      <c r="C185" s="180" t="s">
        <v>240</v>
      </c>
      <c r="D185" s="301" t="s">
        <v>241</v>
      </c>
      <c r="E185" s="301"/>
      <c r="F185" s="173" t="s">
        <v>242</v>
      </c>
      <c r="G185" s="175">
        <v>1</v>
      </c>
      <c r="H185" s="264"/>
      <c r="I185" s="174">
        <f t="shared" si="18"/>
        <v>0</v>
      </c>
      <c r="J185" s="263">
        <v>0</v>
      </c>
      <c r="K185" s="178">
        <f t="shared" si="19"/>
        <v>0</v>
      </c>
      <c r="L185" s="178">
        <f>ROUND(G185*(H185),2)</f>
        <v>0</v>
      </c>
      <c r="M185" s="178"/>
      <c r="N185" s="178">
        <v>0</v>
      </c>
      <c r="O185" s="178"/>
      <c r="P185" s="181">
        <v>0</v>
      </c>
      <c r="Q185" s="181"/>
      <c r="R185" s="181">
        <v>0</v>
      </c>
      <c r="S185" s="181">
        <f t="shared" si="20"/>
        <v>0</v>
      </c>
      <c r="T185" s="178"/>
      <c r="U185" s="178"/>
      <c r="V185" s="196">
        <f t="shared" si="21"/>
        <v>0</v>
      </c>
      <c r="W185" s="52"/>
      <c r="X185">
        <v>0</v>
      </c>
      <c r="Z185">
        <v>0</v>
      </c>
    </row>
    <row r="186" spans="1:26" ht="25" customHeight="1">
      <c r="A186" s="179"/>
      <c r="B186" s="210"/>
      <c r="C186" s="180" t="s">
        <v>243</v>
      </c>
      <c r="D186" s="301" t="s">
        <v>244</v>
      </c>
      <c r="E186" s="301"/>
      <c r="F186" s="173" t="s">
        <v>242</v>
      </c>
      <c r="G186" s="175">
        <v>1</v>
      </c>
      <c r="H186" s="264"/>
      <c r="I186" s="174">
        <f t="shared" si="18"/>
        <v>0</v>
      </c>
      <c r="J186" s="263">
        <v>0</v>
      </c>
      <c r="K186" s="178">
        <f t="shared" si="19"/>
        <v>0</v>
      </c>
      <c r="L186" s="178">
        <f>ROUND(G186*(H186),2)</f>
        <v>0</v>
      </c>
      <c r="M186" s="178"/>
      <c r="N186" s="178">
        <v>0</v>
      </c>
      <c r="O186" s="178"/>
      <c r="P186" s="181">
        <v>0</v>
      </c>
      <c r="Q186" s="181"/>
      <c r="R186" s="181">
        <v>0</v>
      </c>
      <c r="S186" s="181">
        <f t="shared" si="20"/>
        <v>0</v>
      </c>
      <c r="T186" s="178"/>
      <c r="U186" s="178"/>
      <c r="V186" s="196">
        <f t="shared" si="21"/>
        <v>0</v>
      </c>
      <c r="W186" s="52"/>
      <c r="X186">
        <v>0</v>
      </c>
      <c r="Z186">
        <v>0</v>
      </c>
    </row>
    <row r="187" spans="1:26" ht="25" customHeight="1">
      <c r="A187" s="179"/>
      <c r="B187" s="210"/>
      <c r="C187" s="180" t="s">
        <v>245</v>
      </c>
      <c r="D187" s="301" t="s">
        <v>246</v>
      </c>
      <c r="E187" s="301"/>
      <c r="F187" s="173" t="s">
        <v>109</v>
      </c>
      <c r="G187" s="175">
        <v>33.14</v>
      </c>
      <c r="H187" s="264"/>
      <c r="I187" s="174">
        <f t="shared" si="18"/>
        <v>0</v>
      </c>
      <c r="J187" s="263">
        <v>0</v>
      </c>
      <c r="K187" s="178">
        <f t="shared" si="19"/>
        <v>0</v>
      </c>
      <c r="L187" s="178">
        <f>ROUND(G187*(H187),2)</f>
        <v>0</v>
      </c>
      <c r="M187" s="178"/>
      <c r="N187" s="178">
        <v>0</v>
      </c>
      <c r="O187" s="178"/>
      <c r="P187" s="181">
        <v>0</v>
      </c>
      <c r="Q187" s="181"/>
      <c r="R187" s="181">
        <v>0</v>
      </c>
      <c r="S187" s="181">
        <f t="shared" si="20"/>
        <v>0</v>
      </c>
      <c r="T187" s="178"/>
      <c r="U187" s="178"/>
      <c r="V187" s="196">
        <f t="shared" si="21"/>
        <v>0</v>
      </c>
      <c r="W187" s="52"/>
      <c r="X187">
        <v>0</v>
      </c>
      <c r="Z187">
        <v>0</v>
      </c>
    </row>
    <row r="188" spans="1:26" ht="25" customHeight="1">
      <c r="A188" s="179"/>
      <c r="B188" s="211"/>
      <c r="C188" s="189" t="s">
        <v>247</v>
      </c>
      <c r="D188" s="304" t="s">
        <v>248</v>
      </c>
      <c r="E188" s="304"/>
      <c r="F188" s="183" t="s">
        <v>109</v>
      </c>
      <c r="G188" s="185">
        <v>33.4</v>
      </c>
      <c r="H188" s="265"/>
      <c r="I188" s="184">
        <f t="shared" si="18"/>
        <v>0</v>
      </c>
      <c r="J188" s="263">
        <v>0</v>
      </c>
      <c r="K188" s="188">
        <f t="shared" si="19"/>
        <v>0</v>
      </c>
      <c r="L188" s="188"/>
      <c r="M188" s="188">
        <f>ROUND(G188*(H188),2)</f>
        <v>0</v>
      </c>
      <c r="N188" s="178">
        <v>0</v>
      </c>
      <c r="O188" s="188"/>
      <c r="P188" s="190">
        <v>0</v>
      </c>
      <c r="Q188" s="190"/>
      <c r="R188" s="190">
        <v>0</v>
      </c>
      <c r="S188" s="190">
        <f t="shared" si="20"/>
        <v>0</v>
      </c>
      <c r="T188" s="188"/>
      <c r="U188" s="188"/>
      <c r="V188" s="199">
        <f t="shared" si="21"/>
        <v>0</v>
      </c>
      <c r="W188" s="52"/>
      <c r="X188">
        <v>0</v>
      </c>
      <c r="Z188">
        <v>0</v>
      </c>
    </row>
    <row r="189" spans="1:26" ht="25" customHeight="1">
      <c r="A189" s="179"/>
      <c r="B189" s="210"/>
      <c r="C189" s="180" t="s">
        <v>249</v>
      </c>
      <c r="D189" s="301" t="s">
        <v>250</v>
      </c>
      <c r="E189" s="301"/>
      <c r="F189" s="173" t="s">
        <v>109</v>
      </c>
      <c r="G189" s="175">
        <v>127.61</v>
      </c>
      <c r="H189" s="264"/>
      <c r="I189" s="174">
        <f t="shared" si="18"/>
        <v>0</v>
      </c>
      <c r="J189" s="263">
        <v>0</v>
      </c>
      <c r="K189" s="178">
        <f t="shared" si="19"/>
        <v>0</v>
      </c>
      <c r="L189" s="178">
        <f>ROUND(G189*(H189),2)</f>
        <v>0</v>
      </c>
      <c r="M189" s="178"/>
      <c r="N189" s="178">
        <v>0</v>
      </c>
      <c r="O189" s="178"/>
      <c r="P189" s="181">
        <v>0</v>
      </c>
      <c r="Q189" s="181"/>
      <c r="R189" s="181">
        <v>0</v>
      </c>
      <c r="S189" s="181">
        <f t="shared" si="20"/>
        <v>0</v>
      </c>
      <c r="T189" s="178"/>
      <c r="U189" s="178"/>
      <c r="V189" s="196">
        <f t="shared" si="21"/>
        <v>0</v>
      </c>
      <c r="W189" s="52"/>
      <c r="X189">
        <v>0</v>
      </c>
      <c r="Z189">
        <v>0</v>
      </c>
    </row>
    <row r="190" spans="1:26" ht="25" customHeight="1">
      <c r="A190" s="179"/>
      <c r="B190" s="211"/>
      <c r="C190" s="189" t="s">
        <v>251</v>
      </c>
      <c r="D190" s="304" t="s">
        <v>252</v>
      </c>
      <c r="E190" s="304"/>
      <c r="F190" s="183" t="s">
        <v>253</v>
      </c>
      <c r="G190" s="185">
        <v>255.22</v>
      </c>
      <c r="H190" s="265"/>
      <c r="I190" s="184">
        <f t="shared" si="18"/>
        <v>0</v>
      </c>
      <c r="J190" s="263">
        <v>0</v>
      </c>
      <c r="K190" s="188">
        <f t="shared" si="19"/>
        <v>0</v>
      </c>
      <c r="L190" s="188"/>
      <c r="M190" s="188">
        <f>ROUND(G190*(H190),2)</f>
        <v>0</v>
      </c>
      <c r="N190" s="178">
        <v>0</v>
      </c>
      <c r="O190" s="188"/>
      <c r="P190" s="190">
        <v>0</v>
      </c>
      <c r="Q190" s="190"/>
      <c r="R190" s="190">
        <v>0</v>
      </c>
      <c r="S190" s="190">
        <f t="shared" si="20"/>
        <v>0</v>
      </c>
      <c r="T190" s="188"/>
      <c r="U190" s="188"/>
      <c r="V190" s="199">
        <f t="shared" si="21"/>
        <v>0</v>
      </c>
      <c r="W190" s="52"/>
      <c r="X190">
        <v>0</v>
      </c>
      <c r="Z190">
        <v>0</v>
      </c>
    </row>
    <row r="191" spans="1:26" ht="25" customHeight="1">
      <c r="A191" s="179"/>
      <c r="B191" s="210"/>
      <c r="C191" s="180" t="s">
        <v>254</v>
      </c>
      <c r="D191" s="301" t="s">
        <v>255</v>
      </c>
      <c r="E191" s="301"/>
      <c r="F191" s="173" t="s">
        <v>100</v>
      </c>
      <c r="G191" s="175">
        <v>22.242999999999999</v>
      </c>
      <c r="H191" s="264"/>
      <c r="I191" s="174">
        <f t="shared" si="18"/>
        <v>0</v>
      </c>
      <c r="J191" s="263">
        <v>0</v>
      </c>
      <c r="K191" s="178">
        <f t="shared" si="19"/>
        <v>0</v>
      </c>
      <c r="L191" s="178">
        <f>ROUND(G191*(H191),2)</f>
        <v>0</v>
      </c>
      <c r="M191" s="178"/>
      <c r="N191" s="178">
        <v>0</v>
      </c>
      <c r="O191" s="178"/>
      <c r="P191" s="181">
        <v>0</v>
      </c>
      <c r="Q191" s="181"/>
      <c r="R191" s="181">
        <v>0</v>
      </c>
      <c r="S191" s="181">
        <f t="shared" si="20"/>
        <v>0</v>
      </c>
      <c r="T191" s="178"/>
      <c r="U191" s="178"/>
      <c r="V191" s="196">
        <f t="shared" si="21"/>
        <v>0</v>
      </c>
      <c r="W191" s="52"/>
      <c r="X191">
        <v>0</v>
      </c>
      <c r="Z191">
        <v>0</v>
      </c>
    </row>
    <row r="192" spans="1:26" ht="25" customHeight="1">
      <c r="A192" s="179"/>
      <c r="B192" s="210"/>
      <c r="C192" s="180" t="s">
        <v>256</v>
      </c>
      <c r="D192" s="301" t="s">
        <v>257</v>
      </c>
      <c r="E192" s="301"/>
      <c r="F192" s="173" t="s">
        <v>258</v>
      </c>
      <c r="G192" s="175">
        <v>24.160499999999999</v>
      </c>
      <c r="H192" s="264"/>
      <c r="I192" s="174">
        <f t="shared" si="18"/>
        <v>0</v>
      </c>
      <c r="J192" s="263">
        <v>0</v>
      </c>
      <c r="K192" s="178">
        <f t="shared" si="19"/>
        <v>0</v>
      </c>
      <c r="L192" s="178">
        <f>ROUND(G192*(H192),2)</f>
        <v>0</v>
      </c>
      <c r="M192" s="178"/>
      <c r="N192" s="178">
        <v>0</v>
      </c>
      <c r="O192" s="178"/>
      <c r="P192" s="181">
        <v>0</v>
      </c>
      <c r="Q192" s="181"/>
      <c r="R192" s="181">
        <v>0</v>
      </c>
      <c r="S192" s="181">
        <f t="shared" si="20"/>
        <v>0</v>
      </c>
      <c r="T192" s="178"/>
      <c r="U192" s="178"/>
      <c r="V192" s="196">
        <f t="shared" si="21"/>
        <v>0</v>
      </c>
      <c r="W192" s="52"/>
      <c r="X192">
        <v>0</v>
      </c>
      <c r="Z192">
        <v>0</v>
      </c>
    </row>
    <row r="193" spans="1:26" ht="25" customHeight="1">
      <c r="A193" s="179"/>
      <c r="B193" s="210"/>
      <c r="C193" s="180" t="s">
        <v>259</v>
      </c>
      <c r="D193" s="301" t="s">
        <v>260</v>
      </c>
      <c r="E193" s="301"/>
      <c r="F193" s="173" t="s">
        <v>109</v>
      </c>
      <c r="G193" s="175">
        <v>37.340000000000003</v>
      </c>
      <c r="H193" s="264"/>
      <c r="I193" s="174">
        <f t="shared" si="18"/>
        <v>0</v>
      </c>
      <c r="J193" s="263">
        <v>0</v>
      </c>
      <c r="K193" s="178">
        <f t="shared" si="19"/>
        <v>0</v>
      </c>
      <c r="L193" s="178">
        <f>ROUND(G193*(H193),2)</f>
        <v>0</v>
      </c>
      <c r="M193" s="178"/>
      <c r="N193" s="178">
        <v>0</v>
      </c>
      <c r="O193" s="178"/>
      <c r="P193" s="181">
        <v>0</v>
      </c>
      <c r="Q193" s="181"/>
      <c r="R193" s="181">
        <v>0</v>
      </c>
      <c r="S193" s="181">
        <f t="shared" si="20"/>
        <v>0</v>
      </c>
      <c r="T193" s="178"/>
      <c r="U193" s="178"/>
      <c r="V193" s="196">
        <f t="shared" si="21"/>
        <v>0</v>
      </c>
      <c r="W193" s="52"/>
      <c r="X193">
        <v>0</v>
      </c>
      <c r="Z193">
        <v>0</v>
      </c>
    </row>
    <row r="194" spans="1:26" ht="25" customHeight="1">
      <c r="A194" s="179"/>
      <c r="B194" s="211"/>
      <c r="C194" s="189" t="s">
        <v>251</v>
      </c>
      <c r="D194" s="304" t="s">
        <v>252</v>
      </c>
      <c r="E194" s="304"/>
      <c r="F194" s="183" t="s">
        <v>253</v>
      </c>
      <c r="G194" s="185">
        <v>74.680000000000007</v>
      </c>
      <c r="H194" s="265"/>
      <c r="I194" s="184">
        <f t="shared" si="18"/>
        <v>0</v>
      </c>
      <c r="J194" s="263">
        <v>0</v>
      </c>
      <c r="K194" s="188">
        <f t="shared" si="19"/>
        <v>0</v>
      </c>
      <c r="L194" s="188"/>
      <c r="M194" s="188">
        <f>ROUND(G194*(H194),2)</f>
        <v>0</v>
      </c>
      <c r="N194" s="178">
        <v>0</v>
      </c>
      <c r="O194" s="188"/>
      <c r="P194" s="190">
        <v>0</v>
      </c>
      <c r="Q194" s="190"/>
      <c r="R194" s="190">
        <v>0</v>
      </c>
      <c r="S194" s="190">
        <f t="shared" si="20"/>
        <v>0</v>
      </c>
      <c r="T194" s="188"/>
      <c r="U194" s="188"/>
      <c r="V194" s="199">
        <f t="shared" si="21"/>
        <v>0</v>
      </c>
      <c r="W194" s="52"/>
      <c r="X194">
        <v>0</v>
      </c>
      <c r="Z194">
        <v>0</v>
      </c>
    </row>
    <row r="195" spans="1:26" ht="25" customHeight="1">
      <c r="A195" s="179"/>
      <c r="B195" s="210"/>
      <c r="C195" s="180" t="s">
        <v>261</v>
      </c>
      <c r="D195" s="301" t="s">
        <v>262</v>
      </c>
      <c r="E195" s="301"/>
      <c r="F195" s="173" t="s">
        <v>100</v>
      </c>
      <c r="G195" s="175">
        <v>17.37</v>
      </c>
      <c r="H195" s="264"/>
      <c r="I195" s="174">
        <f t="shared" si="18"/>
        <v>0</v>
      </c>
      <c r="J195" s="263">
        <v>0</v>
      </c>
      <c r="K195" s="178">
        <f t="shared" si="19"/>
        <v>0</v>
      </c>
      <c r="L195" s="178">
        <f>ROUND(G195*(H195),2)</f>
        <v>0</v>
      </c>
      <c r="M195" s="178"/>
      <c r="N195" s="178">
        <v>0</v>
      </c>
      <c r="O195" s="178"/>
      <c r="P195" s="181">
        <v>0</v>
      </c>
      <c r="Q195" s="181"/>
      <c r="R195" s="181">
        <v>0</v>
      </c>
      <c r="S195" s="181">
        <f t="shared" si="20"/>
        <v>0</v>
      </c>
      <c r="T195" s="178"/>
      <c r="U195" s="178"/>
      <c r="V195" s="196">
        <f t="shared" si="21"/>
        <v>0</v>
      </c>
      <c r="W195" s="52"/>
      <c r="X195">
        <v>0</v>
      </c>
      <c r="Z195">
        <v>0</v>
      </c>
    </row>
    <row r="196" spans="1:26" ht="25" customHeight="1">
      <c r="A196" s="179"/>
      <c r="B196" s="210"/>
      <c r="C196" s="180" t="s">
        <v>263</v>
      </c>
      <c r="D196" s="301" t="s">
        <v>264</v>
      </c>
      <c r="E196" s="301"/>
      <c r="F196" s="173" t="s">
        <v>171</v>
      </c>
      <c r="G196" s="175">
        <v>2808.1989027019999</v>
      </c>
      <c r="H196" s="266"/>
      <c r="I196" s="174">
        <f t="shared" si="18"/>
        <v>0</v>
      </c>
      <c r="J196" s="263">
        <v>0</v>
      </c>
      <c r="K196" s="178">
        <f t="shared" si="19"/>
        <v>0</v>
      </c>
      <c r="L196" s="178">
        <f>ROUND(G196*(H196),2)</f>
        <v>0</v>
      </c>
      <c r="M196" s="178"/>
      <c r="N196" s="178">
        <v>0</v>
      </c>
      <c r="O196" s="178"/>
      <c r="P196" s="181">
        <v>0</v>
      </c>
      <c r="Q196" s="181"/>
      <c r="R196" s="181">
        <v>0</v>
      </c>
      <c r="S196" s="181">
        <f t="shared" si="20"/>
        <v>0</v>
      </c>
      <c r="T196" s="178"/>
      <c r="U196" s="178"/>
      <c r="V196" s="196">
        <f t="shared" si="21"/>
        <v>0</v>
      </c>
      <c r="W196" s="52"/>
      <c r="X196">
        <v>0</v>
      </c>
      <c r="Z196">
        <v>0</v>
      </c>
    </row>
    <row r="197" spans="1:26">
      <c r="A197" s="10"/>
      <c r="B197" s="54"/>
      <c r="C197" s="172">
        <v>767</v>
      </c>
      <c r="D197" s="300" t="s">
        <v>226</v>
      </c>
      <c r="E197" s="300"/>
      <c r="F197" s="10"/>
      <c r="G197" s="171"/>
      <c r="H197" s="66"/>
      <c r="I197" s="139">
        <f>ROUND((SUM(I178:I196))/1,2)</f>
        <v>0</v>
      </c>
      <c r="J197" s="10"/>
      <c r="K197" s="10"/>
      <c r="L197" s="10">
        <f>ROUND((SUM(L178:L196))/1,2)</f>
        <v>0</v>
      </c>
      <c r="M197" s="10">
        <f>ROUND((SUM(M178:M196))/1,2)</f>
        <v>0</v>
      </c>
      <c r="N197" s="178">
        <v>0</v>
      </c>
      <c r="O197" s="10"/>
      <c r="P197" s="10"/>
      <c r="Q197" s="10"/>
      <c r="R197" s="10"/>
      <c r="S197" s="10">
        <f>ROUND((SUM(S178:S196))/1,2)</f>
        <v>22.82</v>
      </c>
      <c r="T197" s="10"/>
      <c r="U197" s="10"/>
      <c r="V197" s="197">
        <f>ROUND((SUM(V178:V196))/1,2)</f>
        <v>0</v>
      </c>
      <c r="W197" s="214"/>
      <c r="X197" s="137"/>
      <c r="Y197" s="137"/>
      <c r="Z197" s="137"/>
    </row>
    <row r="198" spans="1:26">
      <c r="A198" s="1"/>
      <c r="B198" s="206"/>
      <c r="C198" s="1"/>
      <c r="D198" s="1"/>
      <c r="E198" s="1"/>
      <c r="F198" s="1"/>
      <c r="G198" s="164"/>
      <c r="H198" s="131"/>
      <c r="I198" s="131"/>
      <c r="J198" s="1"/>
      <c r="K198" s="1"/>
      <c r="L198" s="1"/>
      <c r="M198" s="1"/>
      <c r="N198" s="178">
        <v>0</v>
      </c>
      <c r="O198" s="1"/>
      <c r="P198" s="1"/>
      <c r="Q198" s="1"/>
      <c r="R198" s="1"/>
      <c r="S198" s="1"/>
      <c r="T198" s="1"/>
      <c r="U198" s="1"/>
      <c r="V198" s="198"/>
      <c r="W198" s="52"/>
    </row>
    <row r="199" spans="1:26">
      <c r="A199" s="10"/>
      <c r="B199" s="54"/>
      <c r="C199" s="172">
        <v>771</v>
      </c>
      <c r="D199" s="300" t="s">
        <v>265</v>
      </c>
      <c r="E199" s="300"/>
      <c r="F199" s="10"/>
      <c r="G199" s="171"/>
      <c r="H199" s="66"/>
      <c r="I199" s="66"/>
      <c r="J199" s="10"/>
      <c r="K199" s="10"/>
      <c r="L199" s="10"/>
      <c r="M199" s="10"/>
      <c r="N199" s="178">
        <v>0</v>
      </c>
      <c r="O199" s="10"/>
      <c r="P199" s="10"/>
      <c r="Q199" s="10"/>
      <c r="R199" s="10"/>
      <c r="S199" s="10"/>
      <c r="T199" s="10"/>
      <c r="U199" s="10"/>
      <c r="V199" s="195"/>
      <c r="W199" s="214"/>
      <c r="X199" s="137"/>
      <c r="Y199" s="137"/>
      <c r="Z199" s="137"/>
    </row>
    <row r="200" spans="1:26" ht="35" customHeight="1">
      <c r="A200" s="179"/>
      <c r="B200" s="210"/>
      <c r="C200" s="180" t="s">
        <v>266</v>
      </c>
      <c r="D200" s="301" t="s">
        <v>267</v>
      </c>
      <c r="E200" s="301"/>
      <c r="F200" s="173" t="s">
        <v>100</v>
      </c>
      <c r="G200" s="175">
        <v>196.23</v>
      </c>
      <c r="H200" s="264"/>
      <c r="I200" s="174">
        <f>ROUND(G200*(H200),2)</f>
        <v>0</v>
      </c>
      <c r="J200" s="173">
        <v>0</v>
      </c>
      <c r="K200" s="178">
        <f>ROUND(G200*(O200),2)</f>
        <v>0</v>
      </c>
      <c r="L200" s="178">
        <f>ROUND(G200*(H200),2)</f>
        <v>0</v>
      </c>
      <c r="M200" s="178"/>
      <c r="N200" s="178">
        <v>0</v>
      </c>
      <c r="O200" s="178"/>
      <c r="P200" s="181">
        <v>4.7200000000000002E-3</v>
      </c>
      <c r="Q200" s="181"/>
      <c r="R200" s="181">
        <v>4.7200000000000002E-3</v>
      </c>
      <c r="S200" s="181">
        <f>ROUND(G200*(P200),3)</f>
        <v>0.92600000000000005</v>
      </c>
      <c r="T200" s="178"/>
      <c r="U200" s="178"/>
      <c r="V200" s="196">
        <f>ROUND(G200*(X200),3)</f>
        <v>0</v>
      </c>
      <c r="W200" s="52"/>
      <c r="X200">
        <v>0</v>
      </c>
      <c r="Z200">
        <v>0</v>
      </c>
    </row>
    <row r="201" spans="1:26" ht="25" customHeight="1">
      <c r="A201" s="179"/>
      <c r="B201" s="210"/>
      <c r="C201" s="180" t="s">
        <v>268</v>
      </c>
      <c r="D201" s="301" t="s">
        <v>269</v>
      </c>
      <c r="E201" s="301"/>
      <c r="F201" s="173" t="s">
        <v>109</v>
      </c>
      <c r="G201" s="175">
        <v>61.47</v>
      </c>
      <c r="H201" s="264"/>
      <c r="I201" s="174">
        <f>ROUND(G201*(H201),2)</f>
        <v>0</v>
      </c>
      <c r="J201" s="263">
        <v>0</v>
      </c>
      <c r="K201" s="178">
        <f>ROUND(G201*(O201),2)</f>
        <v>0</v>
      </c>
      <c r="L201" s="178">
        <f>ROUND(G201*(H201),2)</f>
        <v>0</v>
      </c>
      <c r="M201" s="178"/>
      <c r="N201" s="178">
        <v>0</v>
      </c>
      <c r="O201" s="178"/>
      <c r="P201" s="181">
        <v>3.81E-3</v>
      </c>
      <c r="Q201" s="181"/>
      <c r="R201" s="181">
        <v>3.81E-3</v>
      </c>
      <c r="S201" s="181">
        <f>ROUND(G201*(P201),3)</f>
        <v>0.23400000000000001</v>
      </c>
      <c r="T201" s="178"/>
      <c r="U201" s="178"/>
      <c r="V201" s="196">
        <f>ROUND(G201*(X201),3)</f>
        <v>0</v>
      </c>
      <c r="W201" s="52"/>
      <c r="X201">
        <v>0</v>
      </c>
      <c r="Z201">
        <v>0</v>
      </c>
    </row>
    <row r="202" spans="1:26" ht="25" customHeight="1">
      <c r="A202" s="179"/>
      <c r="B202" s="211"/>
      <c r="C202" s="189" t="s">
        <v>270</v>
      </c>
      <c r="D202" s="304" t="s">
        <v>271</v>
      </c>
      <c r="E202" s="304"/>
      <c r="F202" s="183" t="s">
        <v>100</v>
      </c>
      <c r="G202" s="185">
        <v>216.54338999999999</v>
      </c>
      <c r="H202" s="265"/>
      <c r="I202" s="184">
        <f>ROUND(G202*(H202),2)</f>
        <v>0</v>
      </c>
      <c r="J202" s="263">
        <v>0</v>
      </c>
      <c r="K202" s="188">
        <f>ROUND(G202*(O202),2)</f>
        <v>0</v>
      </c>
      <c r="L202" s="188"/>
      <c r="M202" s="188">
        <f>ROUND(G202*(H202),2)</f>
        <v>0</v>
      </c>
      <c r="N202" s="178">
        <v>0</v>
      </c>
      <c r="O202" s="188"/>
      <c r="P202" s="190">
        <v>1.7999999999999999E-2</v>
      </c>
      <c r="Q202" s="190"/>
      <c r="R202" s="190">
        <v>1.7999999999999999E-2</v>
      </c>
      <c r="S202" s="190">
        <f>ROUND(G202*(P202),3)</f>
        <v>3.8980000000000001</v>
      </c>
      <c r="T202" s="188"/>
      <c r="U202" s="188"/>
      <c r="V202" s="199">
        <f>ROUND(G202*(X202),3)</f>
        <v>0</v>
      </c>
      <c r="W202" s="52"/>
      <c r="X202">
        <v>0</v>
      </c>
      <c r="Z202">
        <v>0</v>
      </c>
    </row>
    <row r="203" spans="1:26" ht="25" customHeight="1">
      <c r="A203" s="179"/>
      <c r="B203" s="210"/>
      <c r="C203" s="180" t="s">
        <v>272</v>
      </c>
      <c r="D203" s="301" t="s">
        <v>273</v>
      </c>
      <c r="E203" s="301"/>
      <c r="F203" s="173" t="s">
        <v>171</v>
      </c>
      <c r="G203" s="175">
        <v>92.5524515425099</v>
      </c>
      <c r="H203" s="266"/>
      <c r="I203" s="174">
        <f>ROUND(G203*(H203),2)</f>
        <v>0</v>
      </c>
      <c r="J203" s="263">
        <v>0</v>
      </c>
      <c r="K203" s="178">
        <f>ROUND(G203*(O203),2)</f>
        <v>0</v>
      </c>
      <c r="L203" s="178">
        <f>ROUND(G203*(H203),2)</f>
        <v>0</v>
      </c>
      <c r="M203" s="178"/>
      <c r="N203" s="178">
        <v>0</v>
      </c>
      <c r="O203" s="178"/>
      <c r="P203" s="181">
        <v>0</v>
      </c>
      <c r="Q203" s="181"/>
      <c r="R203" s="181">
        <v>0</v>
      </c>
      <c r="S203" s="181">
        <f>ROUND(G203*(P203),3)</f>
        <v>0</v>
      </c>
      <c r="T203" s="178"/>
      <c r="U203" s="178"/>
      <c r="V203" s="196">
        <f>ROUND(G203*(X203),3)</f>
        <v>0</v>
      </c>
      <c r="W203" s="52"/>
      <c r="X203">
        <v>0</v>
      </c>
      <c r="Z203">
        <v>0</v>
      </c>
    </row>
    <row r="204" spans="1:26">
      <c r="A204" s="10"/>
      <c r="B204" s="54"/>
      <c r="C204" s="172">
        <v>771</v>
      </c>
      <c r="D204" s="300" t="s">
        <v>265</v>
      </c>
      <c r="E204" s="300"/>
      <c r="F204" s="10"/>
      <c r="G204" s="171"/>
      <c r="H204" s="66"/>
      <c r="I204" s="139">
        <f>ROUND((SUM(I199:I203))/1,2)</f>
        <v>0</v>
      </c>
      <c r="J204" s="10"/>
      <c r="K204" s="10"/>
      <c r="L204" s="10">
        <f>ROUND((SUM(L199:L203))/1,2)</f>
        <v>0</v>
      </c>
      <c r="M204" s="10">
        <f>ROUND((SUM(M199:M203))/1,2)</f>
        <v>0</v>
      </c>
      <c r="N204" s="178">
        <v>0</v>
      </c>
      <c r="O204" s="10"/>
      <c r="P204" s="10"/>
      <c r="Q204" s="10"/>
      <c r="R204" s="10"/>
      <c r="S204" s="10">
        <f>ROUND((SUM(S199:S203))/1,2)</f>
        <v>5.0599999999999996</v>
      </c>
      <c r="T204" s="10"/>
      <c r="U204" s="10"/>
      <c r="V204" s="197">
        <f>ROUND((SUM(V199:V203))/1,2)</f>
        <v>0</v>
      </c>
      <c r="W204" s="214"/>
      <c r="X204" s="137"/>
      <c r="Y204" s="137"/>
      <c r="Z204" s="137"/>
    </row>
    <row r="205" spans="1:26">
      <c r="A205" s="1"/>
      <c r="B205" s="206"/>
      <c r="C205" s="1"/>
      <c r="D205" s="1"/>
      <c r="E205" s="1"/>
      <c r="F205" s="1"/>
      <c r="G205" s="164"/>
      <c r="H205" s="131"/>
      <c r="I205" s="131"/>
      <c r="J205" s="1"/>
      <c r="K205" s="1"/>
      <c r="L205" s="1"/>
      <c r="M205" s="1"/>
      <c r="N205" s="178">
        <v>0</v>
      </c>
      <c r="O205" s="1"/>
      <c r="P205" s="1"/>
      <c r="Q205" s="1"/>
      <c r="R205" s="1"/>
      <c r="S205" s="1"/>
      <c r="T205" s="1"/>
      <c r="U205" s="1"/>
      <c r="V205" s="198"/>
      <c r="W205" s="52"/>
    </row>
    <row r="206" spans="1:26">
      <c r="A206" s="10"/>
      <c r="B206" s="54"/>
      <c r="C206" s="172">
        <v>776</v>
      </c>
      <c r="D206" s="300" t="s">
        <v>274</v>
      </c>
      <c r="E206" s="300"/>
      <c r="F206" s="10"/>
      <c r="G206" s="171"/>
      <c r="H206" s="66"/>
      <c r="I206" s="66"/>
      <c r="J206" s="10"/>
      <c r="K206" s="10"/>
      <c r="L206" s="10"/>
      <c r="M206" s="10"/>
      <c r="N206" s="178">
        <v>0</v>
      </c>
      <c r="O206" s="10"/>
      <c r="P206" s="10"/>
      <c r="Q206" s="10"/>
      <c r="R206" s="10"/>
      <c r="S206" s="10"/>
      <c r="T206" s="10"/>
      <c r="U206" s="10"/>
      <c r="V206" s="195"/>
      <c r="W206" s="214"/>
      <c r="X206" s="137"/>
      <c r="Y206" s="137"/>
      <c r="Z206" s="137"/>
    </row>
    <row r="207" spans="1:26" ht="25" customHeight="1">
      <c r="A207" s="179"/>
      <c r="B207" s="210"/>
      <c r="C207" s="180" t="s">
        <v>275</v>
      </c>
      <c r="D207" s="301" t="s">
        <v>276</v>
      </c>
      <c r="E207" s="301"/>
      <c r="F207" s="173" t="s">
        <v>277</v>
      </c>
      <c r="G207" s="175">
        <v>302</v>
      </c>
      <c r="H207" s="264"/>
      <c r="I207" s="174">
        <f>ROUND(G207*(H207),2)</f>
        <v>0</v>
      </c>
      <c r="J207" s="173">
        <v>0</v>
      </c>
      <c r="K207" s="178">
        <f>ROUND(G207*(O207),2)</f>
        <v>0</v>
      </c>
      <c r="L207" s="178">
        <f>ROUND(G207*(H207),2)</f>
        <v>0</v>
      </c>
      <c r="M207" s="178"/>
      <c r="N207" s="178">
        <v>0</v>
      </c>
      <c r="O207" s="178"/>
      <c r="P207" s="181">
        <v>3.8999999999999999E-4</v>
      </c>
      <c r="Q207" s="181"/>
      <c r="R207" s="181">
        <v>3.8999999999999999E-4</v>
      </c>
      <c r="S207" s="181">
        <f>ROUND(G207*(P207),3)</f>
        <v>0.11799999999999999</v>
      </c>
      <c r="T207" s="178"/>
      <c r="U207" s="178"/>
      <c r="V207" s="196">
        <f>ROUND(G207*(X207),3)</f>
        <v>0</v>
      </c>
      <c r="W207" s="52"/>
      <c r="X207">
        <v>0</v>
      </c>
      <c r="Z207">
        <v>0</v>
      </c>
    </row>
    <row r="208" spans="1:26" ht="25" customHeight="1">
      <c r="A208" s="179"/>
      <c r="B208" s="210"/>
      <c r="C208" s="180" t="s">
        <v>278</v>
      </c>
      <c r="D208" s="301" t="s">
        <v>279</v>
      </c>
      <c r="E208" s="301"/>
      <c r="F208" s="173" t="s">
        <v>277</v>
      </c>
      <c r="G208" s="175">
        <v>550</v>
      </c>
      <c r="H208" s="264"/>
      <c r="I208" s="174">
        <f>ROUND(G208*(H208),2)</f>
        <v>0</v>
      </c>
      <c r="J208" s="173">
        <v>0</v>
      </c>
      <c r="K208" s="178">
        <f>ROUND(G208*(O208),2)</f>
        <v>0</v>
      </c>
      <c r="L208" s="178">
        <f>ROUND(G208*(H208),2)</f>
        <v>0</v>
      </c>
      <c r="M208" s="178"/>
      <c r="N208" s="178">
        <v>0</v>
      </c>
      <c r="O208" s="178"/>
      <c r="P208" s="181">
        <v>3.8999999999999999E-4</v>
      </c>
      <c r="Q208" s="181"/>
      <c r="R208" s="181">
        <v>3.8999999999999999E-4</v>
      </c>
      <c r="S208" s="181">
        <f>ROUND(G208*(P208),3)</f>
        <v>0.215</v>
      </c>
      <c r="T208" s="178"/>
      <c r="U208" s="178"/>
      <c r="V208" s="196">
        <f>ROUND(G208*(X208),3)</f>
        <v>0</v>
      </c>
      <c r="W208" s="52"/>
      <c r="X208">
        <v>0</v>
      </c>
      <c r="Z208">
        <v>0</v>
      </c>
    </row>
    <row r="209" spans="1:26" ht="25" customHeight="1">
      <c r="A209" s="179"/>
      <c r="B209" s="210"/>
      <c r="C209" s="180" t="s">
        <v>280</v>
      </c>
      <c r="D209" s="301" t="s">
        <v>281</v>
      </c>
      <c r="E209" s="301"/>
      <c r="F209" s="173" t="s">
        <v>171</v>
      </c>
      <c r="G209" s="175">
        <v>337.29680000000002</v>
      </c>
      <c r="H209" s="266"/>
      <c r="I209" s="174">
        <f>ROUND(G209*(H209),2)</f>
        <v>0</v>
      </c>
      <c r="J209" s="173">
        <v>0</v>
      </c>
      <c r="K209" s="178">
        <f>ROUND(G209*(O209),2)</f>
        <v>0</v>
      </c>
      <c r="L209" s="178">
        <f>ROUND(G209*(H209),2)</f>
        <v>0</v>
      </c>
      <c r="M209" s="178"/>
      <c r="N209" s="178">
        <v>0</v>
      </c>
      <c r="O209" s="178"/>
      <c r="P209" s="181">
        <v>0</v>
      </c>
      <c r="Q209" s="181"/>
      <c r="R209" s="181">
        <v>0</v>
      </c>
      <c r="S209" s="181">
        <f>ROUND(G209*(P209),3)</f>
        <v>0</v>
      </c>
      <c r="T209" s="178"/>
      <c r="U209" s="178"/>
      <c r="V209" s="196">
        <f>ROUND(G209*(X209),3)</f>
        <v>0</v>
      </c>
      <c r="W209" s="52"/>
      <c r="X209">
        <v>0</v>
      </c>
      <c r="Z209">
        <v>0</v>
      </c>
    </row>
    <row r="210" spans="1:26">
      <c r="A210" s="10"/>
      <c r="B210" s="54"/>
      <c r="C210" s="172">
        <v>776</v>
      </c>
      <c r="D210" s="300" t="s">
        <v>274</v>
      </c>
      <c r="E210" s="300"/>
      <c r="F210" s="10"/>
      <c r="G210" s="171"/>
      <c r="H210" s="66"/>
      <c r="I210" s="139">
        <f>ROUND((SUM(I206:I209))/1,2)</f>
        <v>0</v>
      </c>
      <c r="J210" s="10"/>
      <c r="K210" s="10"/>
      <c r="L210" s="10">
        <f>ROUND((SUM(L206:L209))/1,2)</f>
        <v>0</v>
      </c>
      <c r="M210" s="10">
        <f>ROUND((SUM(M206:M209))/1,2)</f>
        <v>0</v>
      </c>
      <c r="N210" s="178">
        <v>0</v>
      </c>
      <c r="O210" s="10"/>
      <c r="P210" s="10"/>
      <c r="Q210" s="10"/>
      <c r="R210" s="10"/>
      <c r="S210" s="10">
        <f>ROUND((SUM(S206:S209))/1,2)</f>
        <v>0.33</v>
      </c>
      <c r="T210" s="10"/>
      <c r="U210" s="10"/>
      <c r="V210" s="197">
        <f>ROUND((SUM(V206:V209))/1,2)</f>
        <v>0</v>
      </c>
      <c r="W210" s="214"/>
      <c r="X210" s="137"/>
      <c r="Y210" s="137"/>
      <c r="Z210" s="137"/>
    </row>
    <row r="211" spans="1:26">
      <c r="A211" s="1"/>
      <c r="B211" s="206"/>
      <c r="C211" s="1"/>
      <c r="D211" s="1"/>
      <c r="E211" s="1"/>
      <c r="F211" s="1"/>
      <c r="G211" s="164"/>
      <c r="H211" s="131"/>
      <c r="I211" s="131"/>
      <c r="J211" s="1"/>
      <c r="K211" s="1"/>
      <c r="L211" s="1"/>
      <c r="M211" s="1"/>
      <c r="N211" s="178">
        <v>0</v>
      </c>
      <c r="O211" s="1"/>
      <c r="P211" s="1"/>
      <c r="Q211" s="1"/>
      <c r="R211" s="1"/>
      <c r="S211" s="1"/>
      <c r="T211" s="1"/>
      <c r="U211" s="1"/>
      <c r="V211" s="198"/>
      <c r="W211" s="52"/>
    </row>
    <row r="212" spans="1:26">
      <c r="A212" s="10"/>
      <c r="B212" s="54"/>
      <c r="C212" s="172">
        <v>781</v>
      </c>
      <c r="D212" s="300" t="s">
        <v>282</v>
      </c>
      <c r="E212" s="300"/>
      <c r="F212" s="10"/>
      <c r="G212" s="171"/>
      <c r="H212" s="66"/>
      <c r="I212" s="66"/>
      <c r="J212" s="10"/>
      <c r="K212" s="10"/>
      <c r="L212" s="10"/>
      <c r="M212" s="10"/>
      <c r="N212" s="178">
        <v>0</v>
      </c>
      <c r="O212" s="10"/>
      <c r="P212" s="10"/>
      <c r="Q212" s="10"/>
      <c r="R212" s="10"/>
      <c r="S212" s="10"/>
      <c r="T212" s="10"/>
      <c r="U212" s="10"/>
      <c r="V212" s="195"/>
      <c r="W212" s="214"/>
      <c r="X212" s="137"/>
      <c r="Y212" s="137"/>
      <c r="Z212" s="137"/>
    </row>
    <row r="213" spans="1:26" ht="25" customHeight="1">
      <c r="A213" s="179"/>
      <c r="B213" s="210"/>
      <c r="C213" s="180" t="s">
        <v>283</v>
      </c>
      <c r="D213" s="301" t="s">
        <v>284</v>
      </c>
      <c r="E213" s="301"/>
      <c r="F213" s="173" t="s">
        <v>100</v>
      </c>
      <c r="G213" s="175">
        <v>532.02380000000005</v>
      </c>
      <c r="H213" s="264"/>
      <c r="I213" s="174">
        <f>ROUND(G213*(H213),2)</f>
        <v>0</v>
      </c>
      <c r="J213" s="173">
        <v>0</v>
      </c>
      <c r="K213" s="178">
        <f>ROUND(G213*(O213),2)</f>
        <v>0</v>
      </c>
      <c r="L213" s="178">
        <f>ROUND(G213*(H213),2)</f>
        <v>0</v>
      </c>
      <c r="M213" s="178"/>
      <c r="N213" s="178">
        <v>0</v>
      </c>
      <c r="O213" s="178"/>
      <c r="P213" s="181">
        <v>3.4289999999999999E-4</v>
      </c>
      <c r="Q213" s="181"/>
      <c r="R213" s="181">
        <v>3.4289999999999999E-4</v>
      </c>
      <c r="S213" s="181">
        <f>ROUND(G213*(P213),3)</f>
        <v>0.182</v>
      </c>
      <c r="T213" s="178"/>
      <c r="U213" s="178"/>
      <c r="V213" s="196">
        <f>ROUND(G213*(X213),3)</f>
        <v>0</v>
      </c>
      <c r="W213" s="52"/>
      <c r="X213">
        <v>0</v>
      </c>
      <c r="Z213">
        <v>0</v>
      </c>
    </row>
    <row r="214" spans="1:26" ht="25" customHeight="1">
      <c r="A214" s="179"/>
      <c r="B214" s="211"/>
      <c r="C214" s="189" t="s">
        <v>285</v>
      </c>
      <c r="D214" s="304" t="s">
        <v>286</v>
      </c>
      <c r="E214" s="304"/>
      <c r="F214" s="183" t="s">
        <v>100</v>
      </c>
      <c r="G214" s="185">
        <v>569.26567999999997</v>
      </c>
      <c r="H214" s="265"/>
      <c r="I214" s="184">
        <f>ROUND(G214*(H214),2)</f>
        <v>0</v>
      </c>
      <c r="J214" s="183">
        <v>0</v>
      </c>
      <c r="K214" s="188">
        <f>ROUND(G214*(O214),2)</f>
        <v>0</v>
      </c>
      <c r="L214" s="188"/>
      <c r="M214" s="188">
        <f>ROUND(G214*(H214),2)</f>
        <v>0</v>
      </c>
      <c r="N214" s="178">
        <v>0</v>
      </c>
      <c r="O214" s="188"/>
      <c r="P214" s="190">
        <v>0</v>
      </c>
      <c r="Q214" s="190"/>
      <c r="R214" s="190">
        <v>0</v>
      </c>
      <c r="S214" s="190">
        <f>ROUND(G214*(P214),3)</f>
        <v>0</v>
      </c>
      <c r="T214" s="188"/>
      <c r="U214" s="188"/>
      <c r="V214" s="199">
        <f>ROUND(G214*(X214),3)</f>
        <v>0</v>
      </c>
      <c r="W214" s="52"/>
      <c r="X214">
        <v>0</v>
      </c>
      <c r="Z214">
        <v>0</v>
      </c>
    </row>
    <row r="215" spans="1:26" ht="25" customHeight="1">
      <c r="A215" s="179"/>
      <c r="B215" s="210"/>
      <c r="C215" s="180" t="s">
        <v>287</v>
      </c>
      <c r="D215" s="301" t="s">
        <v>288</v>
      </c>
      <c r="E215" s="301"/>
      <c r="F215" s="173" t="s">
        <v>109</v>
      </c>
      <c r="G215" s="175">
        <v>269</v>
      </c>
      <c r="H215" s="264"/>
      <c r="I215" s="174">
        <f>ROUND(G215*(H215),2)</f>
        <v>0</v>
      </c>
      <c r="J215" s="173">
        <v>0</v>
      </c>
      <c r="K215" s="178">
        <f>ROUND(G215*(O215),2)</f>
        <v>0</v>
      </c>
      <c r="L215" s="178">
        <f>ROUND(G215*(H215),2)</f>
        <v>0</v>
      </c>
      <c r="M215" s="178"/>
      <c r="N215" s="178">
        <v>0</v>
      </c>
      <c r="O215" s="178"/>
      <c r="P215" s="181">
        <v>5.2900000000000004E-3</v>
      </c>
      <c r="Q215" s="181"/>
      <c r="R215" s="181">
        <v>5.2900000000000004E-3</v>
      </c>
      <c r="S215" s="181">
        <f>ROUND(G215*(P215),3)</f>
        <v>1.423</v>
      </c>
      <c r="T215" s="178"/>
      <c r="U215" s="178"/>
      <c r="V215" s="196">
        <f>ROUND(G215*(X215),3)</f>
        <v>0</v>
      </c>
      <c r="W215" s="52"/>
      <c r="X215">
        <v>0</v>
      </c>
      <c r="Z215">
        <v>0</v>
      </c>
    </row>
    <row r="216" spans="1:26" ht="25" customHeight="1">
      <c r="A216" s="179"/>
      <c r="B216" s="211"/>
      <c r="C216" s="189" t="s">
        <v>289</v>
      </c>
      <c r="D216" s="304" t="s">
        <v>290</v>
      </c>
      <c r="E216" s="304"/>
      <c r="F216" s="183" t="s">
        <v>109</v>
      </c>
      <c r="G216" s="185">
        <v>269</v>
      </c>
      <c r="H216" s="265"/>
      <c r="I216" s="184">
        <f>ROUND(G216*(H216),2)</f>
        <v>0</v>
      </c>
      <c r="J216" s="183">
        <v>0</v>
      </c>
      <c r="K216" s="188">
        <f>ROUND(G216*(O216),2)</f>
        <v>0</v>
      </c>
      <c r="L216" s="188"/>
      <c r="M216" s="188">
        <f>ROUND(G216*(H216),2)</f>
        <v>0</v>
      </c>
      <c r="N216" s="178">
        <v>0</v>
      </c>
      <c r="O216" s="188"/>
      <c r="P216" s="190">
        <v>0</v>
      </c>
      <c r="Q216" s="190"/>
      <c r="R216" s="190">
        <v>0</v>
      </c>
      <c r="S216" s="190">
        <f>ROUND(G216*(P216),3)</f>
        <v>0</v>
      </c>
      <c r="T216" s="188"/>
      <c r="U216" s="188"/>
      <c r="V216" s="199">
        <f>ROUND(G216*(X216),3)</f>
        <v>0</v>
      </c>
      <c r="W216" s="52"/>
      <c r="X216">
        <v>0</v>
      </c>
      <c r="Z216">
        <v>0</v>
      </c>
    </row>
    <row r="217" spans="1:26" ht="25" customHeight="1">
      <c r="A217" s="179"/>
      <c r="B217" s="210"/>
      <c r="C217" s="180" t="s">
        <v>291</v>
      </c>
      <c r="D217" s="301" t="s">
        <v>292</v>
      </c>
      <c r="E217" s="301"/>
      <c r="F217" s="173" t="s">
        <v>171</v>
      </c>
      <c r="G217" s="175">
        <v>274.21384828269998</v>
      </c>
      <c r="H217" s="266"/>
      <c r="I217" s="174">
        <f>ROUND(G217*(H217),2)</f>
        <v>0</v>
      </c>
      <c r="J217" s="173">
        <v>0</v>
      </c>
      <c r="K217" s="178">
        <f>ROUND(G217*(O217),2)</f>
        <v>0</v>
      </c>
      <c r="L217" s="178">
        <f>ROUND(G217*(H217),2)</f>
        <v>0</v>
      </c>
      <c r="M217" s="178"/>
      <c r="N217" s="178">
        <v>0</v>
      </c>
      <c r="O217" s="178"/>
      <c r="P217" s="181">
        <v>0</v>
      </c>
      <c r="Q217" s="181"/>
      <c r="R217" s="181">
        <v>0</v>
      </c>
      <c r="S217" s="181">
        <f>ROUND(G217*(P217),3)</f>
        <v>0</v>
      </c>
      <c r="T217" s="178"/>
      <c r="U217" s="178"/>
      <c r="V217" s="196">
        <f>ROUND(G217*(X217),3)</f>
        <v>0</v>
      </c>
      <c r="W217" s="52"/>
      <c r="X217">
        <v>0</v>
      </c>
      <c r="Z217">
        <v>0</v>
      </c>
    </row>
    <row r="218" spans="1:26">
      <c r="A218" s="10"/>
      <c r="B218" s="54"/>
      <c r="C218" s="172">
        <v>781</v>
      </c>
      <c r="D218" s="300" t="s">
        <v>282</v>
      </c>
      <c r="E218" s="300"/>
      <c r="F218" s="10"/>
      <c r="G218" s="171"/>
      <c r="H218" s="66"/>
      <c r="I218" s="139">
        <f>ROUND((SUM(I212:I217))/1,2)</f>
        <v>0</v>
      </c>
      <c r="J218" s="10"/>
      <c r="K218" s="10"/>
      <c r="L218" s="10">
        <f>ROUND((SUM(L212:L217))/1,2)</f>
        <v>0</v>
      </c>
      <c r="M218" s="10">
        <f>ROUND((SUM(M212:M217))/1,2)</f>
        <v>0</v>
      </c>
      <c r="N218" s="178">
        <v>0</v>
      </c>
      <c r="O218" s="10"/>
      <c r="P218" s="10"/>
      <c r="Q218" s="10"/>
      <c r="R218" s="10"/>
      <c r="S218" s="10">
        <f>ROUND((SUM(S212:S217))/1,2)</f>
        <v>1.61</v>
      </c>
      <c r="T218" s="10"/>
      <c r="U218" s="10"/>
      <c r="V218" s="197">
        <f>ROUND((SUM(V212:V217))/1,2)</f>
        <v>0</v>
      </c>
      <c r="W218" s="214"/>
      <c r="X218" s="137"/>
      <c r="Y218" s="137"/>
      <c r="Z218" s="137"/>
    </row>
    <row r="219" spans="1:26">
      <c r="A219" s="1"/>
      <c r="B219" s="206"/>
      <c r="C219" s="1"/>
      <c r="D219" s="1"/>
      <c r="E219" s="1"/>
      <c r="F219" s="1"/>
      <c r="G219" s="164"/>
      <c r="H219" s="131"/>
      <c r="I219" s="131"/>
      <c r="J219" s="1"/>
      <c r="K219" s="1"/>
      <c r="L219" s="1"/>
      <c r="M219" s="1"/>
      <c r="N219" s="178"/>
      <c r="O219" s="1"/>
      <c r="P219" s="1"/>
      <c r="Q219" s="1"/>
      <c r="R219" s="1"/>
      <c r="S219" s="1"/>
      <c r="T219" s="1"/>
      <c r="U219" s="1"/>
      <c r="V219" s="198"/>
      <c r="W219" s="52"/>
    </row>
    <row r="220" spans="1:26">
      <c r="A220" s="10"/>
      <c r="B220" s="54"/>
      <c r="C220" s="172">
        <v>783</v>
      </c>
      <c r="D220" s="300" t="s">
        <v>293</v>
      </c>
      <c r="E220" s="300"/>
      <c r="F220" s="10"/>
      <c r="G220" s="171"/>
      <c r="H220" s="66"/>
      <c r="I220" s="66"/>
      <c r="J220" s="10"/>
      <c r="K220" s="10"/>
      <c r="L220" s="10"/>
      <c r="M220" s="10"/>
      <c r="N220" s="178">
        <v>0</v>
      </c>
      <c r="O220" s="10"/>
      <c r="P220" s="10"/>
      <c r="Q220" s="10"/>
      <c r="R220" s="10"/>
      <c r="S220" s="10"/>
      <c r="T220" s="10"/>
      <c r="U220" s="10"/>
      <c r="V220" s="195"/>
      <c r="W220" s="214"/>
      <c r="X220" s="137"/>
      <c r="Y220" s="137"/>
      <c r="Z220" s="137"/>
    </row>
    <row r="221" spans="1:26" ht="35" customHeight="1">
      <c r="A221" s="179"/>
      <c r="B221" s="210"/>
      <c r="C221" s="180" t="s">
        <v>294</v>
      </c>
      <c r="D221" s="301" t="s">
        <v>295</v>
      </c>
      <c r="E221" s="301"/>
      <c r="F221" s="173" t="s">
        <v>100</v>
      </c>
      <c r="G221" s="175">
        <v>214.7912</v>
      </c>
      <c r="H221" s="264"/>
      <c r="I221" s="174">
        <f>ROUND(G221*(H221),2)</f>
        <v>0</v>
      </c>
      <c r="J221" s="173">
        <v>0</v>
      </c>
      <c r="K221" s="178">
        <f>ROUND(G221*(O221),2)</f>
        <v>0</v>
      </c>
      <c r="L221" s="178">
        <f>ROUND(G221*(H221),2)</f>
        <v>0</v>
      </c>
      <c r="M221" s="178"/>
      <c r="N221" s="178">
        <v>0</v>
      </c>
      <c r="O221" s="178"/>
      <c r="P221" s="181">
        <v>8.4000000000000003E-4</v>
      </c>
      <c r="Q221" s="181"/>
      <c r="R221" s="181">
        <v>8.4000000000000003E-4</v>
      </c>
      <c r="S221" s="181">
        <f>ROUND(G221*(P221),3)</f>
        <v>0.18</v>
      </c>
      <c r="T221" s="178"/>
      <c r="U221" s="178"/>
      <c r="V221" s="196">
        <f>ROUND(G221*(X221),3)</f>
        <v>0</v>
      </c>
      <c r="W221" s="52"/>
      <c r="X221">
        <v>0</v>
      </c>
      <c r="Z221">
        <v>0</v>
      </c>
    </row>
    <row r="222" spans="1:26">
      <c r="A222" s="10"/>
      <c r="B222" s="54"/>
      <c r="C222" s="172">
        <v>783</v>
      </c>
      <c r="D222" s="300" t="s">
        <v>293</v>
      </c>
      <c r="E222" s="300"/>
      <c r="F222" s="10"/>
      <c r="G222" s="171"/>
      <c r="H222" s="66"/>
      <c r="I222" s="139">
        <f>ROUND((SUM(I220:I221))/1,2)</f>
        <v>0</v>
      </c>
      <c r="J222" s="10"/>
      <c r="K222" s="10"/>
      <c r="L222" s="10">
        <f>ROUND((SUM(L220:L221))/1,2)</f>
        <v>0</v>
      </c>
      <c r="M222" s="10">
        <f>ROUND((SUM(M220:M221))/1,2)</f>
        <v>0</v>
      </c>
      <c r="N222" s="178">
        <v>0</v>
      </c>
      <c r="O222" s="10"/>
      <c r="P222" s="10"/>
      <c r="Q222" s="10"/>
      <c r="R222" s="10"/>
      <c r="S222" s="10">
        <f>ROUND((SUM(S220:S221))/1,2)</f>
        <v>0.18</v>
      </c>
      <c r="T222" s="10"/>
      <c r="U222" s="10"/>
      <c r="V222" s="197">
        <f>ROUND((SUM(V220:V221))/1,2)</f>
        <v>0</v>
      </c>
      <c r="W222" s="214"/>
      <c r="X222" s="137"/>
      <c r="Y222" s="137"/>
      <c r="Z222" s="137"/>
    </row>
    <row r="223" spans="1:26">
      <c r="A223" s="1"/>
      <c r="B223" s="206"/>
      <c r="C223" s="1"/>
      <c r="D223" s="1"/>
      <c r="E223" s="1"/>
      <c r="F223" s="1"/>
      <c r="G223" s="164"/>
      <c r="H223" s="131"/>
      <c r="I223" s="131"/>
      <c r="J223" s="1"/>
      <c r="K223" s="1"/>
      <c r="L223" s="1"/>
      <c r="M223" s="1"/>
      <c r="N223" s="178"/>
      <c r="O223" s="1"/>
      <c r="P223" s="1"/>
      <c r="Q223" s="1"/>
      <c r="R223" s="1"/>
      <c r="S223" s="1"/>
      <c r="T223" s="1"/>
      <c r="U223" s="1"/>
      <c r="V223" s="198"/>
      <c r="W223" s="52"/>
    </row>
    <row r="224" spans="1:26">
      <c r="A224" s="10"/>
      <c r="B224" s="54"/>
      <c r="C224" s="172">
        <v>784</v>
      </c>
      <c r="D224" s="300" t="s">
        <v>296</v>
      </c>
      <c r="E224" s="300"/>
      <c r="F224" s="10"/>
      <c r="G224" s="171"/>
      <c r="H224" s="66"/>
      <c r="I224" s="66"/>
      <c r="J224" s="10"/>
      <c r="K224" s="10"/>
      <c r="L224" s="10"/>
      <c r="M224" s="10"/>
      <c r="N224" s="178">
        <v>0</v>
      </c>
      <c r="O224" s="10"/>
      <c r="P224" s="10"/>
      <c r="Q224" s="10"/>
      <c r="R224" s="10"/>
      <c r="S224" s="10"/>
      <c r="T224" s="10"/>
      <c r="U224" s="10"/>
      <c r="V224" s="195"/>
      <c r="W224" s="214"/>
      <c r="X224" s="137"/>
      <c r="Y224" s="137"/>
      <c r="Z224" s="137"/>
    </row>
    <row r="225" spans="1:26" ht="25" customHeight="1">
      <c r="A225" s="179"/>
      <c r="B225" s="210"/>
      <c r="C225" s="180" t="s">
        <v>297</v>
      </c>
      <c r="D225" s="301" t="s">
        <v>298</v>
      </c>
      <c r="E225" s="301"/>
      <c r="F225" s="173" t="s">
        <v>100</v>
      </c>
      <c r="G225" s="175">
        <v>612.72400000000005</v>
      </c>
      <c r="H225" s="264"/>
      <c r="I225" s="174">
        <f>ROUND(G225*(H225),2)</f>
        <v>0</v>
      </c>
      <c r="J225" s="173">
        <v>0</v>
      </c>
      <c r="K225" s="178">
        <f>ROUND(G225*(O225),2)</f>
        <v>0</v>
      </c>
      <c r="L225" s="178">
        <f>ROUND(G225*(H225),2)</f>
        <v>0</v>
      </c>
      <c r="M225" s="178"/>
      <c r="N225" s="178">
        <v>0</v>
      </c>
      <c r="O225" s="178"/>
      <c r="P225" s="181">
        <v>1E-4</v>
      </c>
      <c r="Q225" s="181"/>
      <c r="R225" s="181">
        <v>1E-4</v>
      </c>
      <c r="S225" s="181">
        <f>ROUND(G225*(P225),3)</f>
        <v>6.0999999999999999E-2</v>
      </c>
      <c r="T225" s="178"/>
      <c r="U225" s="178"/>
      <c r="V225" s="196">
        <f>ROUND(G225*(X225),3)</f>
        <v>0</v>
      </c>
      <c r="W225" s="52"/>
      <c r="X225">
        <v>0</v>
      </c>
      <c r="Z225">
        <v>0</v>
      </c>
    </row>
    <row r="226" spans="1:26" ht="35" customHeight="1">
      <c r="A226" s="179"/>
      <c r="B226" s="210"/>
      <c r="C226" s="180" t="s">
        <v>299</v>
      </c>
      <c r="D226" s="301" t="s">
        <v>300</v>
      </c>
      <c r="E226" s="301"/>
      <c r="F226" s="173" t="s">
        <v>100</v>
      </c>
      <c r="G226" s="175">
        <v>612.72400000000005</v>
      </c>
      <c r="H226" s="264"/>
      <c r="I226" s="174">
        <f>ROUND(G226*(H226),2)</f>
        <v>0</v>
      </c>
      <c r="J226" s="173">
        <v>0</v>
      </c>
      <c r="K226" s="178">
        <f>ROUND(G226*(O226),2)</f>
        <v>0</v>
      </c>
      <c r="L226" s="178">
        <f>ROUND(G226*(H226),2)</f>
        <v>0</v>
      </c>
      <c r="M226" s="178"/>
      <c r="N226" s="178">
        <v>0</v>
      </c>
      <c r="O226" s="178"/>
      <c r="P226" s="181">
        <v>2.5999999999999998E-4</v>
      </c>
      <c r="Q226" s="181"/>
      <c r="R226" s="181">
        <v>2.5999999999999998E-4</v>
      </c>
      <c r="S226" s="181">
        <f>ROUND(G226*(P226),3)</f>
        <v>0.159</v>
      </c>
      <c r="T226" s="178"/>
      <c r="U226" s="178"/>
      <c r="V226" s="196">
        <f>ROUND(G226*(X226),3)</f>
        <v>0</v>
      </c>
      <c r="W226" s="52"/>
      <c r="X226">
        <v>0</v>
      </c>
      <c r="Z226">
        <v>0</v>
      </c>
    </row>
    <row r="227" spans="1:26">
      <c r="A227" s="10"/>
      <c r="B227" s="54"/>
      <c r="C227" s="172">
        <v>784</v>
      </c>
      <c r="D227" s="300" t="s">
        <v>296</v>
      </c>
      <c r="E227" s="300"/>
      <c r="F227" s="10"/>
      <c r="G227" s="171"/>
      <c r="H227" s="66"/>
      <c r="I227" s="139">
        <f>ROUND((SUM(I224:I226))/1,2)</f>
        <v>0</v>
      </c>
      <c r="J227" s="10"/>
      <c r="K227" s="10"/>
      <c r="L227" s="10">
        <f>ROUND((SUM(L224:L226))/1,2)</f>
        <v>0</v>
      </c>
      <c r="M227" s="10">
        <f>ROUND((SUM(M224:M226))/1,2)</f>
        <v>0</v>
      </c>
      <c r="N227" s="10"/>
      <c r="O227" s="10"/>
      <c r="P227" s="182"/>
      <c r="Q227" s="1"/>
      <c r="R227" s="1"/>
      <c r="S227" s="182">
        <f>ROUND((SUM(S224:S226))/1,2)</f>
        <v>0.22</v>
      </c>
      <c r="T227" s="2"/>
      <c r="U227" s="2"/>
      <c r="V227" s="197">
        <f>ROUND((SUM(V224:V226))/1,2)</f>
        <v>0</v>
      </c>
      <c r="W227" s="52"/>
    </row>
    <row r="228" spans="1:26">
      <c r="A228" s="1"/>
      <c r="B228" s="206"/>
      <c r="C228" s="1"/>
      <c r="D228" s="1"/>
      <c r="E228" s="1"/>
      <c r="F228" s="1"/>
      <c r="G228" s="164"/>
      <c r="H228" s="131"/>
      <c r="I228" s="13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98"/>
      <c r="W228" s="52"/>
    </row>
    <row r="229" spans="1:26">
      <c r="A229" s="10"/>
      <c r="B229" s="54"/>
      <c r="C229" s="10"/>
      <c r="D229" s="302" t="s">
        <v>70</v>
      </c>
      <c r="E229" s="302"/>
      <c r="F229" s="10"/>
      <c r="G229" s="171"/>
      <c r="H229" s="66"/>
      <c r="I229" s="139">
        <f>ROUND((SUM(I137:I228))/2,2)</f>
        <v>0</v>
      </c>
      <c r="J229" s="10"/>
      <c r="K229" s="10"/>
      <c r="L229" s="10">
        <f>ROUND((SUM(L137:L228))/2,2)</f>
        <v>0</v>
      </c>
      <c r="M229" s="10">
        <f>ROUND((SUM(M137:M228))/2,2)</f>
        <v>0</v>
      </c>
      <c r="N229" s="10"/>
      <c r="O229" s="10"/>
      <c r="P229" s="182"/>
      <c r="Q229" s="1"/>
      <c r="R229" s="1"/>
      <c r="S229" s="182">
        <f>ROUND((SUM(S137:S228))/2,2)</f>
        <v>44.1</v>
      </c>
      <c r="T229" s="1"/>
      <c r="U229" s="1"/>
      <c r="V229" s="197">
        <f>ROUND((SUM(V137:V228))/2,2)</f>
        <v>0.53</v>
      </c>
      <c r="W229" s="52"/>
    </row>
    <row r="230" spans="1:26">
      <c r="A230" s="1"/>
      <c r="B230" s="212"/>
      <c r="C230" s="191"/>
      <c r="D230" s="303" t="s">
        <v>81</v>
      </c>
      <c r="E230" s="303"/>
      <c r="F230" s="191"/>
      <c r="G230" s="192"/>
      <c r="H230" s="193"/>
      <c r="I230" s="193">
        <f>ROUND((SUM(I91:I229))/3,2)</f>
        <v>0</v>
      </c>
      <c r="J230" s="191"/>
      <c r="K230" s="191">
        <f>ROUND((SUM(K91:K229))/3,2)</f>
        <v>0</v>
      </c>
      <c r="L230" s="191">
        <f>ROUND((SUM(L91:L229))/3,2)</f>
        <v>0</v>
      </c>
      <c r="M230" s="191">
        <f>ROUND((SUM(M91:M229))/3,2)</f>
        <v>0</v>
      </c>
      <c r="N230" s="191"/>
      <c r="O230" s="191"/>
      <c r="P230" s="192"/>
      <c r="Q230" s="191"/>
      <c r="R230" s="191"/>
      <c r="S230" s="192">
        <f>ROUND((SUM(S91:S229))/3,2)</f>
        <v>131.09</v>
      </c>
      <c r="T230" s="191"/>
      <c r="U230" s="191"/>
      <c r="V230" s="200">
        <f>ROUND((SUM(V91:V229))/3,2)</f>
        <v>0.75</v>
      </c>
      <c r="W230" s="52"/>
      <c r="Y230">
        <f>(SUM(Y91:Y229))</f>
        <v>0</v>
      </c>
      <c r="Z230">
        <f>(SUM(Z91:Z229))</f>
        <v>0</v>
      </c>
    </row>
    <row r="231" spans="1:26"/>
    <row r="232" spans="1:26"/>
    <row r="233" spans="1:26"/>
    <row r="234" spans="1:26"/>
    <row r="235" spans="1:26"/>
  </sheetData>
  <mergeCells count="184">
    <mergeCell ref="F19:H19"/>
    <mergeCell ref="F20:H20"/>
    <mergeCell ref="F21:H21"/>
    <mergeCell ref="H1:I1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25:H25"/>
    <mergeCell ref="F26:H26"/>
    <mergeCell ref="F27:H27"/>
    <mergeCell ref="F28:G28"/>
    <mergeCell ref="F29:G29"/>
    <mergeCell ref="F30:G30"/>
    <mergeCell ref="F22:H22"/>
    <mergeCell ref="F23:H23"/>
    <mergeCell ref="F24:H24"/>
    <mergeCell ref="B68:D68"/>
    <mergeCell ref="B69:D69"/>
    <mergeCell ref="B70:D70"/>
    <mergeCell ref="B71:D71"/>
    <mergeCell ref="B72:D72"/>
    <mergeCell ref="B73:D73"/>
    <mergeCell ref="B61:D61"/>
    <mergeCell ref="B63:D63"/>
    <mergeCell ref="B64:D64"/>
    <mergeCell ref="B65:D65"/>
    <mergeCell ref="B66:D66"/>
    <mergeCell ref="B67:D67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84:E84"/>
    <mergeCell ref="I82:P82"/>
    <mergeCell ref="D91:E91"/>
    <mergeCell ref="D92:E92"/>
    <mergeCell ref="D93:E93"/>
    <mergeCell ref="D94:E94"/>
    <mergeCell ref="B74:D74"/>
    <mergeCell ref="B76:D76"/>
    <mergeCell ref="B80:V80"/>
    <mergeCell ref="B82:E82"/>
    <mergeCell ref="B83:E83"/>
    <mergeCell ref="D101:E101"/>
    <mergeCell ref="D102:E102"/>
    <mergeCell ref="D104:E104"/>
    <mergeCell ref="D105:E105"/>
    <mergeCell ref="D106:E106"/>
    <mergeCell ref="D107:E107"/>
    <mergeCell ref="D95:E95"/>
    <mergeCell ref="D96:E96"/>
    <mergeCell ref="D97:E97"/>
    <mergeCell ref="D98:E98"/>
    <mergeCell ref="D99:E99"/>
    <mergeCell ref="D100:E100"/>
    <mergeCell ref="D115:E115"/>
    <mergeCell ref="D116:E116"/>
    <mergeCell ref="D117:E117"/>
    <mergeCell ref="D118:E118"/>
    <mergeCell ref="D119:E119"/>
    <mergeCell ref="D120:E120"/>
    <mergeCell ref="D108:E108"/>
    <mergeCell ref="D109:E109"/>
    <mergeCell ref="D110:E110"/>
    <mergeCell ref="D111:E111"/>
    <mergeCell ref="D113:E113"/>
    <mergeCell ref="D114:E114"/>
    <mergeCell ref="D128:E128"/>
    <mergeCell ref="D129:E129"/>
    <mergeCell ref="D131:E131"/>
    <mergeCell ref="D132:E132"/>
    <mergeCell ref="D133:E133"/>
    <mergeCell ref="D135:E135"/>
    <mergeCell ref="D121:E121"/>
    <mergeCell ref="D123:E123"/>
    <mergeCell ref="D124:E124"/>
    <mergeCell ref="D125:E125"/>
    <mergeCell ref="D126:E126"/>
    <mergeCell ref="D127:E127"/>
    <mergeCell ref="D144:E144"/>
    <mergeCell ref="D145:E145"/>
    <mergeCell ref="D146:E146"/>
    <mergeCell ref="D147:E147"/>
    <mergeCell ref="D149:E149"/>
    <mergeCell ref="D150:E150"/>
    <mergeCell ref="D137:E137"/>
    <mergeCell ref="D138:E138"/>
    <mergeCell ref="D139:E139"/>
    <mergeCell ref="D140:E140"/>
    <mergeCell ref="D141:E141"/>
    <mergeCell ref="D142:E142"/>
    <mergeCell ref="D158:E158"/>
    <mergeCell ref="D159:E159"/>
    <mergeCell ref="D160:E160"/>
    <mergeCell ref="D161:E161"/>
    <mergeCell ref="D162:E162"/>
    <mergeCell ref="D163:E163"/>
    <mergeCell ref="D151:E151"/>
    <mergeCell ref="D152:E152"/>
    <mergeCell ref="D153:E153"/>
    <mergeCell ref="D154:E154"/>
    <mergeCell ref="D156:E156"/>
    <mergeCell ref="D157:E157"/>
    <mergeCell ref="D170:E170"/>
    <mergeCell ref="D171:E171"/>
    <mergeCell ref="D172:E172"/>
    <mergeCell ref="D173:E173"/>
    <mergeCell ref="D174:E174"/>
    <mergeCell ref="D175:E175"/>
    <mergeCell ref="D164:E164"/>
    <mergeCell ref="D165:E165"/>
    <mergeCell ref="D166:E166"/>
    <mergeCell ref="D167:E167"/>
    <mergeCell ref="D168:E168"/>
    <mergeCell ref="D169:E169"/>
    <mergeCell ref="D183:E183"/>
    <mergeCell ref="D184:E184"/>
    <mergeCell ref="D185:E185"/>
    <mergeCell ref="D186:E186"/>
    <mergeCell ref="D187:E187"/>
    <mergeCell ref="D188:E188"/>
    <mergeCell ref="D176:E176"/>
    <mergeCell ref="D178:E178"/>
    <mergeCell ref="D179:E179"/>
    <mergeCell ref="D180:E180"/>
    <mergeCell ref="D181:E181"/>
    <mergeCell ref="D182:E182"/>
    <mergeCell ref="D195:E195"/>
    <mergeCell ref="D196:E196"/>
    <mergeCell ref="D197:E197"/>
    <mergeCell ref="D199:E199"/>
    <mergeCell ref="D200:E200"/>
    <mergeCell ref="D201:E201"/>
    <mergeCell ref="D189:E189"/>
    <mergeCell ref="D190:E190"/>
    <mergeCell ref="D191:E191"/>
    <mergeCell ref="D192:E192"/>
    <mergeCell ref="D193:E193"/>
    <mergeCell ref="D194:E194"/>
    <mergeCell ref="D209:E209"/>
    <mergeCell ref="D210:E210"/>
    <mergeCell ref="D212:E212"/>
    <mergeCell ref="D213:E213"/>
    <mergeCell ref="D214:E214"/>
    <mergeCell ref="D215:E215"/>
    <mergeCell ref="D202:E202"/>
    <mergeCell ref="D203:E203"/>
    <mergeCell ref="D204:E204"/>
    <mergeCell ref="D206:E206"/>
    <mergeCell ref="D207:E207"/>
    <mergeCell ref="D208:E208"/>
    <mergeCell ref="D224:E224"/>
    <mergeCell ref="D225:E225"/>
    <mergeCell ref="D226:E226"/>
    <mergeCell ref="D227:E227"/>
    <mergeCell ref="D229:E229"/>
    <mergeCell ref="D230:E230"/>
    <mergeCell ref="D216:E216"/>
    <mergeCell ref="D217:E217"/>
    <mergeCell ref="D218:E218"/>
    <mergeCell ref="D220:E220"/>
    <mergeCell ref="D221:E221"/>
    <mergeCell ref="D222:E222"/>
  </mergeCells>
  <hyperlinks>
    <hyperlink ref="B1:C1" location="A2:A2" tooltip="Klikni na prechod ku Kryciemu listu..." display="Krycí list rozpočtu" xr:uid="{00000000-0004-0000-0200-000000000000}"/>
    <hyperlink ref="E1:F1" location="A54:A54" tooltip="Klikni na prechod ku rekapitulácii..." display="Rekapitulácia rozpočtu" xr:uid="{00000000-0004-0000-0200-000001000000}"/>
    <hyperlink ref="H1:I1" location="B90:B90" tooltip="Klikni na prechod ku Rozpočet..." display="Rozpočet" xr:uid="{00000000-0004-0000-0200-000002000000}"/>
  </hyperlinks>
  <printOptions horizontalCentered="1" gridLines="1"/>
  <pageMargins left="1.1111111111111112E-2" right="1.1111111111111112E-2" top="0.75" bottom="0.75" header="0.3" footer="0.3"/>
  <pageSetup paperSize="9" scale="75" orientation="portrait" horizontalDpi="0" verticalDpi="0" r:id="rId1"/>
  <headerFooter>
    <oddHeader>&amp;C&amp;B&amp; Rozpočet ŠPORTOVÉ CENTRUM MARIÁNA TROLIGU / Architektúra</oddHeader>
    <oddFooter>&amp;RStrana &amp;P z &amp;N    &amp;L&amp;7Spracované systémom Systematic® Kalkulus, tel.: 051 77 10 585</oddFooter>
  </headerFooter>
  <rowBreaks count="2" manualBreakCount="2">
    <brk id="40" max="16383" man="1"/>
    <brk id="7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97"/>
  <sheetViews>
    <sheetView workbookViewId="0">
      <pane ySplit="1" topLeftCell="A96" activePane="bottomLeft" state="frozen"/>
      <selection pane="bottomLeft" activeCell="W1" sqref="W1:Z1048576"/>
    </sheetView>
  </sheetViews>
  <sheetFormatPr baseColWidth="10" defaultColWidth="10.83203125" defaultRowHeight="15" zeroHeight="1"/>
  <cols>
    <col min="1" max="1" width="1.6640625" customWidth="1"/>
    <col min="2" max="2" width="4.6640625" customWidth="1"/>
    <col min="3" max="3" width="12.6640625" customWidth="1"/>
    <col min="4" max="5" width="22.6640625" customWidth="1"/>
    <col min="6" max="7" width="9.6640625" customWidth="1"/>
    <col min="8" max="9" width="12.6640625" customWidth="1"/>
    <col min="10" max="10" width="10.6640625" hidden="1" customWidth="1"/>
    <col min="11" max="15" width="10.83203125" hidden="1" customWidth="1"/>
    <col min="16" max="16" width="9.6640625" customWidth="1"/>
    <col min="17" max="17" width="10.83203125" hidden="1" customWidth="1"/>
    <col min="18" max="18" width="10.83203125" customWidth="1"/>
    <col min="19" max="19" width="7.6640625" customWidth="1"/>
    <col min="20" max="21" width="10.83203125" hidden="1" customWidth="1"/>
    <col min="22" max="22" width="7.6640625" customWidth="1"/>
    <col min="23" max="23" width="2.6640625" hidden="1" customWidth="1"/>
    <col min="24" max="26" width="10.83203125" hidden="1" customWidth="1"/>
    <col min="27" max="27" width="9.1640625" customWidth="1"/>
  </cols>
  <sheetData>
    <row r="1" spans="1:23" ht="35" customHeight="1">
      <c r="A1" s="12"/>
      <c r="B1" s="348" t="s">
        <v>20</v>
      </c>
      <c r="C1" s="349"/>
      <c r="D1" s="12"/>
      <c r="E1" s="350" t="s">
        <v>0</v>
      </c>
      <c r="F1" s="351"/>
      <c r="G1" s="13"/>
      <c r="H1" s="362" t="s">
        <v>82</v>
      </c>
      <c r="I1" s="349"/>
      <c r="J1" s="158"/>
      <c r="K1" s="159"/>
      <c r="L1" s="159"/>
      <c r="M1" s="159"/>
      <c r="N1" s="159"/>
      <c r="O1" s="159"/>
      <c r="P1" s="160"/>
      <c r="Q1" s="110"/>
      <c r="R1" s="110"/>
      <c r="S1" s="110"/>
      <c r="T1" s="110"/>
      <c r="U1" s="110"/>
      <c r="V1" s="110"/>
      <c r="W1" s="52">
        <v>30.126000000000001</v>
      </c>
    </row>
    <row r="2" spans="1:23" ht="35" customHeight="1">
      <c r="A2" s="15"/>
      <c r="B2" s="352" t="s">
        <v>20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4"/>
      <c r="R2" s="354"/>
      <c r="S2" s="354"/>
      <c r="T2" s="354"/>
      <c r="U2" s="354"/>
      <c r="V2" s="355"/>
      <c r="W2" s="52"/>
    </row>
    <row r="3" spans="1:23" ht="18" customHeight="1">
      <c r="A3" s="15"/>
      <c r="B3" s="356" t="s">
        <v>1</v>
      </c>
      <c r="C3" s="357"/>
      <c r="D3" s="357"/>
      <c r="E3" s="357"/>
      <c r="F3" s="357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9"/>
      <c r="W3" s="52"/>
    </row>
    <row r="4" spans="1:23" ht="18" customHeight="1">
      <c r="A4" s="15"/>
      <c r="B4" s="40" t="s">
        <v>301</v>
      </c>
      <c r="C4" s="32"/>
      <c r="D4" s="23"/>
      <c r="E4" s="23"/>
      <c r="F4" s="41" t="s">
        <v>22</v>
      </c>
      <c r="G4" s="23"/>
      <c r="H4" s="23"/>
      <c r="I4" s="23"/>
      <c r="J4" s="23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111"/>
      <c r="W4" s="52"/>
    </row>
    <row r="5" spans="1:23" ht="18" customHeight="1">
      <c r="A5" s="15"/>
      <c r="B5" s="38"/>
      <c r="C5" s="32"/>
      <c r="D5" s="23"/>
      <c r="E5" s="23"/>
      <c r="F5" s="41" t="s">
        <v>23</v>
      </c>
      <c r="G5" s="23"/>
      <c r="H5" s="23"/>
      <c r="I5" s="23"/>
      <c r="J5" s="2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111"/>
      <c r="W5" s="52"/>
    </row>
    <row r="6" spans="1:23" ht="18" customHeight="1">
      <c r="A6" s="15"/>
      <c r="B6" s="42" t="s">
        <v>24</v>
      </c>
      <c r="C6" s="32"/>
      <c r="D6" s="41" t="s">
        <v>25</v>
      </c>
      <c r="E6" s="23"/>
      <c r="F6" s="41" t="s">
        <v>26</v>
      </c>
      <c r="G6" s="41" t="s">
        <v>27</v>
      </c>
      <c r="H6" s="23"/>
      <c r="I6" s="23"/>
      <c r="J6" s="2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111"/>
      <c r="W6" s="52"/>
    </row>
    <row r="7" spans="1:23" ht="20" customHeight="1">
      <c r="A7" s="15"/>
      <c r="B7" s="298" t="s">
        <v>28</v>
      </c>
      <c r="C7" s="299"/>
      <c r="D7" s="299"/>
      <c r="E7" s="299"/>
      <c r="F7" s="299"/>
      <c r="G7" s="299"/>
      <c r="H7" s="345"/>
      <c r="I7" s="44"/>
      <c r="J7" s="45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111"/>
      <c r="W7" s="52"/>
    </row>
    <row r="8" spans="1:23" ht="18" customHeight="1">
      <c r="A8" s="15"/>
      <c r="B8" s="46" t="s">
        <v>31</v>
      </c>
      <c r="C8" s="43"/>
      <c r="D8" s="26"/>
      <c r="E8" s="26"/>
      <c r="F8" s="47" t="s">
        <v>32</v>
      </c>
      <c r="G8" s="26"/>
      <c r="H8" s="26"/>
      <c r="I8" s="23"/>
      <c r="J8" s="2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111"/>
      <c r="W8" s="52"/>
    </row>
    <row r="9" spans="1:23" ht="20" customHeight="1">
      <c r="A9" s="15"/>
      <c r="B9" s="298" t="s">
        <v>29</v>
      </c>
      <c r="C9" s="299"/>
      <c r="D9" s="299"/>
      <c r="E9" s="299"/>
      <c r="F9" s="299"/>
      <c r="G9" s="299"/>
      <c r="H9" s="345"/>
      <c r="I9" s="45"/>
      <c r="J9" s="45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111"/>
      <c r="W9" s="52"/>
    </row>
    <row r="10" spans="1:23" ht="18" customHeight="1">
      <c r="A10" s="15"/>
      <c r="B10" s="42" t="s">
        <v>31</v>
      </c>
      <c r="C10" s="32"/>
      <c r="D10" s="23"/>
      <c r="E10" s="23"/>
      <c r="F10" s="41" t="s">
        <v>32</v>
      </c>
      <c r="G10" s="23"/>
      <c r="H10" s="23"/>
      <c r="I10" s="23"/>
      <c r="J10" s="2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111"/>
      <c r="W10" s="52"/>
    </row>
    <row r="11" spans="1:23" ht="20" customHeight="1">
      <c r="A11" s="15"/>
      <c r="B11" s="298" t="s">
        <v>30</v>
      </c>
      <c r="C11" s="299"/>
      <c r="D11" s="299"/>
      <c r="E11" s="299"/>
      <c r="F11" s="299"/>
      <c r="G11" s="299"/>
      <c r="H11" s="345"/>
      <c r="I11" s="45"/>
      <c r="J11" s="45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111"/>
      <c r="W11" s="52"/>
    </row>
    <row r="12" spans="1:23" ht="18" customHeight="1">
      <c r="A12" s="15"/>
      <c r="B12" s="42" t="s">
        <v>31</v>
      </c>
      <c r="C12" s="32"/>
      <c r="D12" s="23"/>
      <c r="E12" s="23"/>
      <c r="F12" s="41" t="s">
        <v>32</v>
      </c>
      <c r="G12" s="23"/>
      <c r="H12" s="23"/>
      <c r="I12" s="23"/>
      <c r="J12" s="23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111"/>
      <c r="W12" s="52"/>
    </row>
    <row r="13" spans="1:23" ht="18" customHeight="1">
      <c r="A13" s="15"/>
      <c r="B13" s="48"/>
      <c r="C13" s="49"/>
      <c r="D13" s="29"/>
      <c r="E13" s="29"/>
      <c r="F13" s="29"/>
      <c r="G13" s="29"/>
      <c r="H13" s="29"/>
      <c r="I13" s="32"/>
      <c r="J13" s="23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111"/>
      <c r="W13" s="52"/>
    </row>
    <row r="14" spans="1:23" ht="18" customHeight="1">
      <c r="A14" s="15"/>
      <c r="B14" s="53" t="s">
        <v>6</v>
      </c>
      <c r="C14" s="61" t="s">
        <v>53</v>
      </c>
      <c r="D14" s="60" t="s">
        <v>54</v>
      </c>
      <c r="E14" s="65" t="s">
        <v>55</v>
      </c>
      <c r="F14" s="291" t="s">
        <v>39</v>
      </c>
      <c r="G14" s="281"/>
      <c r="H14" s="346"/>
      <c r="I14" s="32"/>
      <c r="J14" s="23"/>
      <c r="K14" s="24"/>
      <c r="L14" s="24"/>
      <c r="M14" s="24"/>
      <c r="N14" s="24"/>
      <c r="O14" s="72"/>
      <c r="P14" s="80">
        <v>0</v>
      </c>
      <c r="Q14" s="76"/>
      <c r="R14" s="24"/>
      <c r="S14" s="24"/>
      <c r="T14" s="24"/>
      <c r="U14" s="24"/>
      <c r="V14" s="111"/>
      <c r="W14" s="52"/>
    </row>
    <row r="15" spans="1:23" ht="18" customHeight="1">
      <c r="A15" s="15"/>
      <c r="B15" s="54" t="s">
        <v>33</v>
      </c>
      <c r="C15" s="62"/>
      <c r="D15" s="57"/>
      <c r="E15" s="66"/>
      <c r="F15" s="347"/>
      <c r="G15" s="285"/>
      <c r="H15" s="333"/>
      <c r="I15" s="23"/>
      <c r="J15" s="23"/>
      <c r="K15" s="24"/>
      <c r="L15" s="24"/>
      <c r="M15" s="24"/>
      <c r="N15" s="24"/>
      <c r="O15" s="72"/>
      <c r="P15" s="81"/>
      <c r="Q15" s="76"/>
      <c r="R15" s="24"/>
      <c r="S15" s="24"/>
      <c r="T15" s="24"/>
      <c r="U15" s="24"/>
      <c r="V15" s="111"/>
      <c r="W15" s="52"/>
    </row>
    <row r="16" spans="1:23" ht="18" customHeight="1">
      <c r="A16" s="15"/>
      <c r="B16" s="53" t="s">
        <v>34</v>
      </c>
      <c r="C16" s="90"/>
      <c r="D16" s="91"/>
      <c r="E16" s="92"/>
      <c r="F16" s="280" t="s">
        <v>40</v>
      </c>
      <c r="G16" s="285"/>
      <c r="H16" s="333"/>
      <c r="I16" s="23"/>
      <c r="J16" s="23"/>
      <c r="K16" s="24"/>
      <c r="L16" s="24"/>
      <c r="M16" s="24"/>
      <c r="N16" s="24"/>
      <c r="O16" s="72"/>
      <c r="P16" s="82">
        <f>(SUM(Z74:Z191))</f>
        <v>0</v>
      </c>
      <c r="Q16" s="76"/>
      <c r="R16" s="24"/>
      <c r="S16" s="24"/>
      <c r="T16" s="24"/>
      <c r="U16" s="24"/>
      <c r="V16" s="111"/>
      <c r="W16" s="52"/>
    </row>
    <row r="17" spans="1:26" ht="18" customHeight="1">
      <c r="A17" s="15"/>
      <c r="B17" s="54" t="s">
        <v>35</v>
      </c>
      <c r="C17" s="62">
        <f>'SO 7400'!E57</f>
        <v>0</v>
      </c>
      <c r="D17" s="57">
        <f>'SO 7400'!F57</f>
        <v>0</v>
      </c>
      <c r="E17" s="66">
        <f>'SO 7400'!G57</f>
        <v>0</v>
      </c>
      <c r="F17" s="282" t="s">
        <v>41</v>
      </c>
      <c r="G17" s="285"/>
      <c r="H17" s="333"/>
      <c r="I17" s="23"/>
      <c r="J17" s="23"/>
      <c r="K17" s="24"/>
      <c r="L17" s="24"/>
      <c r="M17" s="24"/>
      <c r="N17" s="24"/>
      <c r="O17" s="72"/>
      <c r="P17" s="82">
        <f>(SUM(Y74:Y191))</f>
        <v>0</v>
      </c>
      <c r="Q17" s="76"/>
      <c r="R17" s="24"/>
      <c r="S17" s="24"/>
      <c r="T17" s="24"/>
      <c r="U17" s="24"/>
      <c r="V17" s="111"/>
      <c r="W17" s="52"/>
    </row>
    <row r="18" spans="1:26" ht="18" customHeight="1">
      <c r="A18" s="15"/>
      <c r="B18" s="55" t="s">
        <v>36</v>
      </c>
      <c r="C18" s="63"/>
      <c r="D18" s="58"/>
      <c r="E18" s="67"/>
      <c r="F18" s="284"/>
      <c r="G18" s="290"/>
      <c r="H18" s="333"/>
      <c r="I18" s="23"/>
      <c r="J18" s="23"/>
      <c r="K18" s="24"/>
      <c r="L18" s="24"/>
      <c r="M18" s="24"/>
      <c r="N18" s="24"/>
      <c r="O18" s="72"/>
      <c r="P18" s="81"/>
      <c r="Q18" s="76"/>
      <c r="R18" s="24"/>
      <c r="S18" s="24"/>
      <c r="T18" s="24"/>
      <c r="U18" s="24"/>
      <c r="V18" s="111"/>
      <c r="W18" s="52"/>
    </row>
    <row r="19" spans="1:26" ht="18" customHeight="1">
      <c r="A19" s="15"/>
      <c r="B19" s="55" t="s">
        <v>37</v>
      </c>
      <c r="C19" s="64"/>
      <c r="D19" s="59"/>
      <c r="E19" s="67"/>
      <c r="F19" s="360"/>
      <c r="G19" s="332"/>
      <c r="H19" s="361"/>
      <c r="I19" s="23"/>
      <c r="J19" s="23"/>
      <c r="K19" s="24"/>
      <c r="L19" s="24"/>
      <c r="M19" s="24"/>
      <c r="N19" s="24"/>
      <c r="O19" s="72"/>
      <c r="P19" s="81"/>
      <c r="Q19" s="76"/>
      <c r="R19" s="24"/>
      <c r="S19" s="24"/>
      <c r="T19" s="24"/>
      <c r="U19" s="24"/>
      <c r="V19" s="111"/>
      <c r="W19" s="52"/>
    </row>
    <row r="20" spans="1:26" ht="18" customHeight="1">
      <c r="A20" s="15"/>
      <c r="B20" s="51" t="s">
        <v>38</v>
      </c>
      <c r="C20" s="56"/>
      <c r="D20" s="93"/>
      <c r="E20" s="94">
        <f>SUM(E15:E19)</f>
        <v>0</v>
      </c>
      <c r="F20" s="277" t="s">
        <v>38</v>
      </c>
      <c r="G20" s="283"/>
      <c r="H20" s="346"/>
      <c r="I20" s="32"/>
      <c r="J20" s="23"/>
      <c r="K20" s="24"/>
      <c r="L20" s="24"/>
      <c r="M20" s="24"/>
      <c r="N20" s="24"/>
      <c r="O20" s="72"/>
      <c r="P20" s="83">
        <f>SUM(P14:P19)</f>
        <v>0</v>
      </c>
      <c r="Q20" s="76"/>
      <c r="R20" s="24"/>
      <c r="S20" s="24"/>
      <c r="T20" s="24"/>
      <c r="U20" s="24"/>
      <c r="V20" s="111"/>
      <c r="W20" s="52"/>
    </row>
    <row r="21" spans="1:26" ht="18" customHeight="1">
      <c r="A21" s="15"/>
      <c r="B21" s="46" t="s">
        <v>47</v>
      </c>
      <c r="C21" s="50"/>
      <c r="D21" s="89"/>
      <c r="E21" s="68">
        <f>((E15*U22*0)+(E16*V22*0)+(E17*W22*0))/100</f>
        <v>0</v>
      </c>
      <c r="F21" s="288" t="s">
        <v>50</v>
      </c>
      <c r="G21" s="285"/>
      <c r="H21" s="333"/>
      <c r="I21" s="23"/>
      <c r="J21" s="23"/>
      <c r="K21" s="24"/>
      <c r="L21" s="24"/>
      <c r="M21" s="24"/>
      <c r="N21" s="24"/>
      <c r="O21" s="72"/>
      <c r="P21" s="82">
        <f>((E15*X22*0)+(E16*Y22*0)+(E17*Z22*0))/100</f>
        <v>0</v>
      </c>
      <c r="Q21" s="76"/>
      <c r="R21" s="24"/>
      <c r="S21" s="24"/>
      <c r="T21" s="24"/>
      <c r="U21" s="24"/>
      <c r="V21" s="111"/>
      <c r="W21" s="52"/>
    </row>
    <row r="22" spans="1:26" ht="18" customHeight="1">
      <c r="A22" s="15"/>
      <c r="B22" s="42" t="s">
        <v>48</v>
      </c>
      <c r="C22" s="34"/>
      <c r="D22" s="70"/>
      <c r="E22" s="69">
        <f>((E15*U23*0)+(E16*V23*0)+(E17*W23*0))/100</f>
        <v>0</v>
      </c>
      <c r="F22" s="288" t="s">
        <v>51</v>
      </c>
      <c r="G22" s="285"/>
      <c r="H22" s="333"/>
      <c r="I22" s="23"/>
      <c r="J22" s="23"/>
      <c r="K22" s="24"/>
      <c r="L22" s="24"/>
      <c r="M22" s="24"/>
      <c r="N22" s="24"/>
      <c r="O22" s="72"/>
      <c r="P22" s="82">
        <f>((E15*X23*0)+(E16*Y23*0)+(E17*Z23*0))/100</f>
        <v>0</v>
      </c>
      <c r="Q22" s="76"/>
      <c r="R22" s="24"/>
      <c r="S22" s="24"/>
      <c r="T22" s="24"/>
      <c r="U22" s="24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>
      <c r="A23" s="15"/>
      <c r="B23" s="42" t="s">
        <v>49</v>
      </c>
      <c r="C23" s="34"/>
      <c r="D23" s="70"/>
      <c r="E23" s="69">
        <f>((E15*U24*0)+(E16*V24*0)+(E17*W24*0))/100</f>
        <v>0</v>
      </c>
      <c r="F23" s="288" t="s">
        <v>52</v>
      </c>
      <c r="G23" s="285"/>
      <c r="H23" s="333"/>
      <c r="I23" s="23"/>
      <c r="J23" s="23"/>
      <c r="K23" s="24"/>
      <c r="L23" s="24"/>
      <c r="M23" s="24"/>
      <c r="N23" s="24"/>
      <c r="O23" s="72"/>
      <c r="P23" s="82">
        <f>((E15*X24*0)+(E16*Y24*0)+(E17*Z24*0))/100</f>
        <v>0</v>
      </c>
      <c r="Q23" s="76"/>
      <c r="R23" s="24"/>
      <c r="S23" s="24"/>
      <c r="T23" s="24"/>
      <c r="U23" s="24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>
      <c r="A24" s="15"/>
      <c r="B24" s="38"/>
      <c r="C24" s="34"/>
      <c r="D24" s="70"/>
      <c r="E24" s="70"/>
      <c r="F24" s="344"/>
      <c r="G24" s="290"/>
      <c r="H24" s="333"/>
      <c r="I24" s="23"/>
      <c r="J24" s="23"/>
      <c r="K24" s="24"/>
      <c r="L24" s="24"/>
      <c r="M24" s="24"/>
      <c r="N24" s="24"/>
      <c r="O24" s="72"/>
      <c r="P24" s="84"/>
      <c r="Q24" s="76"/>
      <c r="R24" s="24"/>
      <c r="S24" s="24"/>
      <c r="T24" s="24"/>
      <c r="U24" s="24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>
      <c r="A25" s="15"/>
      <c r="B25" s="42"/>
      <c r="C25" s="34"/>
      <c r="D25" s="70"/>
      <c r="E25" s="70"/>
      <c r="F25" s="331" t="s">
        <v>38</v>
      </c>
      <c r="G25" s="332"/>
      <c r="H25" s="333"/>
      <c r="I25" s="23"/>
      <c r="J25" s="23"/>
      <c r="K25" s="24"/>
      <c r="L25" s="24"/>
      <c r="M25" s="24"/>
      <c r="N25" s="24"/>
      <c r="O25" s="72"/>
      <c r="P25" s="83">
        <f>SUM(E21:E24)+SUM(P21:P24)</f>
        <v>0</v>
      </c>
      <c r="Q25" s="76"/>
      <c r="R25" s="24"/>
      <c r="S25" s="24"/>
      <c r="T25" s="24"/>
      <c r="U25" s="24"/>
      <c r="V25" s="111"/>
      <c r="W25" s="52"/>
    </row>
    <row r="26" spans="1:26" ht="18" customHeight="1">
      <c r="A26" s="15"/>
      <c r="B26" s="108" t="s">
        <v>58</v>
      </c>
      <c r="C26" s="96"/>
      <c r="D26" s="98"/>
      <c r="E26" s="104"/>
      <c r="F26" s="277" t="s">
        <v>42</v>
      </c>
      <c r="G26" s="334"/>
      <c r="H26" s="335"/>
      <c r="I26" s="21"/>
      <c r="J26" s="21"/>
      <c r="K26" s="22"/>
      <c r="L26" s="22"/>
      <c r="M26" s="22"/>
      <c r="N26" s="22"/>
      <c r="O26" s="73"/>
      <c r="P26" s="85"/>
      <c r="Q26" s="77"/>
      <c r="R26" s="22"/>
      <c r="S26" s="22"/>
      <c r="T26" s="22"/>
      <c r="U26" s="22"/>
      <c r="V26" s="113"/>
      <c r="W26" s="52"/>
    </row>
    <row r="27" spans="1:26" ht="18" customHeight="1">
      <c r="A27" s="15"/>
      <c r="B27" s="39"/>
      <c r="C27" s="36"/>
      <c r="D27" s="71"/>
      <c r="E27" s="105"/>
      <c r="F27" s="336" t="s">
        <v>43</v>
      </c>
      <c r="G27" s="271"/>
      <c r="H27" s="337"/>
      <c r="I27" s="26"/>
      <c r="J27" s="26"/>
      <c r="K27" s="27"/>
      <c r="L27" s="27"/>
      <c r="M27" s="27"/>
      <c r="N27" s="27"/>
      <c r="O27" s="74"/>
      <c r="P27" s="86">
        <f>E20+P20+E25+P25</f>
        <v>0</v>
      </c>
      <c r="Q27" s="78"/>
      <c r="R27" s="27"/>
      <c r="S27" s="27"/>
      <c r="T27" s="27"/>
      <c r="U27" s="27"/>
      <c r="V27" s="114"/>
      <c r="W27" s="52"/>
    </row>
    <row r="28" spans="1:26" ht="18" customHeight="1">
      <c r="A28" s="15"/>
      <c r="B28" s="19"/>
      <c r="C28" s="37"/>
      <c r="D28" s="15"/>
      <c r="E28" s="106"/>
      <c r="F28" s="338" t="s">
        <v>44</v>
      </c>
      <c r="G28" s="339"/>
      <c r="H28" s="215">
        <f>P27-SUM('SO 7400'!K74:'SO 7400'!K191)</f>
        <v>0</v>
      </c>
      <c r="I28" s="29"/>
      <c r="J28" s="29"/>
      <c r="K28" s="30"/>
      <c r="L28" s="30"/>
      <c r="M28" s="30"/>
      <c r="N28" s="30"/>
      <c r="O28" s="75"/>
      <c r="P28" s="87">
        <f>ROUND(((ROUND(H28,2)*23)*1/100),2)</f>
        <v>0</v>
      </c>
      <c r="Q28" s="79"/>
      <c r="R28" s="30"/>
      <c r="S28" s="30"/>
      <c r="T28" s="30"/>
      <c r="U28" s="30"/>
      <c r="V28" s="115"/>
      <c r="W28" s="52"/>
    </row>
    <row r="29" spans="1:26" ht="18" customHeight="1">
      <c r="A29" s="15"/>
      <c r="B29" s="19"/>
      <c r="C29" s="37"/>
      <c r="D29" s="15"/>
      <c r="E29" s="106"/>
      <c r="F29" s="340" t="s">
        <v>45</v>
      </c>
      <c r="G29" s="341"/>
      <c r="H29" s="33">
        <f>SUM('SO 7400'!K74:'SO 7400'!K191)</f>
        <v>0</v>
      </c>
      <c r="I29" s="23"/>
      <c r="J29" s="23"/>
      <c r="K29" s="24"/>
      <c r="L29" s="24"/>
      <c r="M29" s="24"/>
      <c r="N29" s="24"/>
      <c r="O29" s="72"/>
      <c r="P29" s="80">
        <f>ROUND(((ROUND(H29,2)*0)/100),2)</f>
        <v>0</v>
      </c>
      <c r="Q29" s="76"/>
      <c r="R29" s="24"/>
      <c r="S29" s="24"/>
      <c r="T29" s="24"/>
      <c r="U29" s="24"/>
      <c r="V29" s="111"/>
      <c r="W29" s="52"/>
    </row>
    <row r="30" spans="1:26" ht="18" customHeight="1">
      <c r="A30" s="15"/>
      <c r="B30" s="19"/>
      <c r="C30" s="37"/>
      <c r="D30" s="15"/>
      <c r="E30" s="106"/>
      <c r="F30" s="342" t="s">
        <v>46</v>
      </c>
      <c r="G30" s="343"/>
      <c r="H30" s="101"/>
      <c r="I30" s="102"/>
      <c r="J30" s="29"/>
      <c r="K30" s="30"/>
      <c r="L30" s="30"/>
      <c r="M30" s="30"/>
      <c r="N30" s="30"/>
      <c r="O30" s="75"/>
      <c r="P30" s="103">
        <f>SUM(P27:P29)</f>
        <v>0</v>
      </c>
      <c r="Q30" s="76"/>
      <c r="R30" s="24"/>
      <c r="S30" s="24"/>
      <c r="T30" s="24"/>
      <c r="U30" s="24"/>
      <c r="V30" s="111"/>
      <c r="W30" s="52"/>
    </row>
    <row r="31" spans="1:26" ht="18" customHeight="1">
      <c r="A31" s="15"/>
      <c r="B31" s="20"/>
      <c r="C31" s="31"/>
      <c r="D31" s="99"/>
      <c r="E31" s="107"/>
      <c r="F31" s="271"/>
      <c r="G31" s="276"/>
      <c r="H31" s="34"/>
      <c r="I31" s="23"/>
      <c r="J31" s="23"/>
      <c r="K31" s="24"/>
      <c r="L31" s="24"/>
      <c r="M31" s="24"/>
      <c r="N31" s="24"/>
      <c r="O31" s="72"/>
      <c r="P31" s="88"/>
      <c r="Q31" s="76"/>
      <c r="R31" s="24"/>
      <c r="S31" s="24"/>
      <c r="T31" s="24"/>
      <c r="U31" s="24"/>
      <c r="V31" s="111"/>
      <c r="W31" s="52"/>
    </row>
    <row r="32" spans="1:26" ht="18" customHeight="1">
      <c r="A32" s="15"/>
      <c r="B32" s="108" t="s">
        <v>56</v>
      </c>
      <c r="C32" s="100"/>
      <c r="D32" s="28"/>
      <c r="E32" s="109" t="s">
        <v>57</v>
      </c>
      <c r="F32" s="71"/>
      <c r="G32" s="28"/>
      <c r="H32" s="35"/>
      <c r="I32" s="21"/>
      <c r="J32" s="21"/>
      <c r="K32" s="22"/>
      <c r="L32" s="22"/>
      <c r="M32" s="22"/>
      <c r="N32" s="22"/>
      <c r="O32" s="22"/>
      <c r="P32" s="18"/>
      <c r="Q32" s="22"/>
      <c r="R32" s="22"/>
      <c r="S32" s="22"/>
      <c r="T32" s="22"/>
      <c r="U32" s="22"/>
      <c r="V32" s="113"/>
      <c r="W32" s="52"/>
    </row>
    <row r="33" spans="1:23" ht="18" customHeight="1">
      <c r="A33" s="15"/>
      <c r="B33" s="39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6"/>
      <c r="W33" s="52"/>
    </row>
    <row r="34" spans="1:23" ht="18" customHeight="1">
      <c r="A34" s="15"/>
      <c r="B34" s="19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7"/>
      <c r="W34" s="52"/>
    </row>
    <row r="35" spans="1:23" ht="18" customHeight="1">
      <c r="A35" s="15"/>
      <c r="B35" s="19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7"/>
      <c r="W35" s="52"/>
    </row>
    <row r="36" spans="1:23" ht="18" customHeight="1">
      <c r="A36" s="15"/>
      <c r="B36" s="19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7"/>
      <c r="W36" s="52"/>
    </row>
    <row r="37" spans="1:23" ht="18" customHeight="1">
      <c r="A37" s="15"/>
      <c r="B37" s="20"/>
      <c r="C37" s="31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18"/>
      <c r="W37" s="52"/>
    </row>
    <row r="38" spans="1:23" ht="18" customHeight="1">
      <c r="A38" s="15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>
      <c r="A39" s="15"/>
      <c r="B39" s="19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3"/>
    </row>
    <row r="40" spans="1:23" ht="18" customHeight="1">
      <c r="A40" s="15"/>
      <c r="B40" s="19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3"/>
    </row>
    <row r="41" spans="1:23">
      <c r="A41" s="15"/>
      <c r="B41" s="19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3"/>
    </row>
    <row r="42" spans="1:23">
      <c r="A42" s="129"/>
      <c r="B42" s="20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3"/>
    </row>
    <row r="43" spans="1:23">
      <c r="A43" s="129"/>
      <c r="B43" s="203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2"/>
    </row>
    <row r="44" spans="1:23" ht="35" customHeight="1">
      <c r="A44" s="129"/>
      <c r="B44" s="321" t="s">
        <v>0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3"/>
      <c r="W44" s="52"/>
    </row>
    <row r="45" spans="1:23">
      <c r="A45" s="129"/>
      <c r="B45" s="20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6"/>
      <c r="W45" s="52"/>
    </row>
    <row r="46" spans="1:23" ht="20" customHeight="1">
      <c r="A46" s="201"/>
      <c r="B46" s="305" t="s">
        <v>28</v>
      </c>
      <c r="C46" s="306"/>
      <c r="D46" s="306"/>
      <c r="E46" s="307"/>
      <c r="F46" s="327" t="s">
        <v>25</v>
      </c>
      <c r="G46" s="306"/>
      <c r="H46" s="307"/>
      <c r="I46" s="128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7"/>
      <c r="W46" s="52"/>
    </row>
    <row r="47" spans="1:23" ht="20" customHeight="1">
      <c r="A47" s="201"/>
      <c r="B47" s="305" t="s">
        <v>29</v>
      </c>
      <c r="C47" s="306"/>
      <c r="D47" s="306"/>
      <c r="E47" s="307"/>
      <c r="F47" s="327" t="s">
        <v>23</v>
      </c>
      <c r="G47" s="306"/>
      <c r="H47" s="307"/>
      <c r="I47" s="128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7"/>
      <c r="W47" s="52"/>
    </row>
    <row r="48" spans="1:23" ht="20" customHeight="1">
      <c r="A48" s="201"/>
      <c r="B48" s="305" t="s">
        <v>30</v>
      </c>
      <c r="C48" s="306"/>
      <c r="D48" s="306"/>
      <c r="E48" s="307"/>
      <c r="F48" s="327" t="s">
        <v>62</v>
      </c>
      <c r="G48" s="306"/>
      <c r="H48" s="307"/>
      <c r="I48" s="128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7"/>
      <c r="W48" s="52"/>
    </row>
    <row r="49" spans="1:26" ht="30" customHeight="1">
      <c r="A49" s="201"/>
      <c r="B49" s="328" t="s">
        <v>1</v>
      </c>
      <c r="C49" s="329"/>
      <c r="D49" s="329"/>
      <c r="E49" s="329"/>
      <c r="F49" s="329"/>
      <c r="G49" s="329"/>
      <c r="H49" s="329"/>
      <c r="I49" s="33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7"/>
      <c r="W49" s="52"/>
    </row>
    <row r="50" spans="1:26">
      <c r="A50" s="15"/>
      <c r="B50" s="205" t="s">
        <v>301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7"/>
      <c r="W50" s="52"/>
    </row>
    <row r="51" spans="1:26">
      <c r="A51" s="15"/>
      <c r="B51" s="19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7"/>
      <c r="W51" s="52"/>
    </row>
    <row r="52" spans="1:26">
      <c r="A52" s="15"/>
      <c r="B52" s="19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7"/>
      <c r="W52" s="52"/>
    </row>
    <row r="53" spans="1:26">
      <c r="A53" s="15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7"/>
      <c r="W53" s="52"/>
    </row>
    <row r="54" spans="1:26">
      <c r="A54" s="2"/>
      <c r="B54" s="319" t="s">
        <v>59</v>
      </c>
      <c r="C54" s="320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7"/>
      <c r="W54" s="52"/>
    </row>
    <row r="55" spans="1:26">
      <c r="A55" s="10"/>
      <c r="B55" s="317" t="s">
        <v>302</v>
      </c>
      <c r="C55" s="311"/>
      <c r="D55" s="31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8"/>
      <c r="W55" s="214"/>
      <c r="X55" s="137"/>
      <c r="Y55" s="137"/>
      <c r="Z55" s="137"/>
    </row>
    <row r="56" spans="1:26">
      <c r="A56" s="10"/>
      <c r="B56" s="318" t="s">
        <v>303</v>
      </c>
      <c r="C56" s="277"/>
      <c r="D56" s="277"/>
      <c r="E56" s="66">
        <f>'SO 7400'!L189</f>
        <v>0</v>
      </c>
      <c r="F56" s="66">
        <f>'SO 7400'!M189</f>
        <v>0</v>
      </c>
      <c r="G56" s="66">
        <f>'SO 7400'!I189</f>
        <v>0</v>
      </c>
      <c r="H56" s="138">
        <f>'SO 7400'!S189</f>
        <v>0</v>
      </c>
      <c r="I56" s="138">
        <f>'SO 7400'!V189</f>
        <v>0.1</v>
      </c>
      <c r="J56" s="138"/>
      <c r="K56" s="138"/>
      <c r="L56" s="138"/>
      <c r="M56" s="138"/>
      <c r="N56" s="138"/>
      <c r="O56" s="138"/>
      <c r="P56" s="138"/>
      <c r="Q56" s="137"/>
      <c r="R56" s="137"/>
      <c r="S56" s="137"/>
      <c r="T56" s="137"/>
      <c r="U56" s="137"/>
      <c r="V56" s="149"/>
      <c r="W56" s="214"/>
      <c r="X56" s="137"/>
      <c r="Y56" s="137"/>
      <c r="Z56" s="137"/>
    </row>
    <row r="57" spans="1:26">
      <c r="A57" s="10"/>
      <c r="B57" s="312" t="s">
        <v>302</v>
      </c>
      <c r="C57" s="302"/>
      <c r="D57" s="302"/>
      <c r="E57" s="139">
        <f>'SO 7400'!L191</f>
        <v>0</v>
      </c>
      <c r="F57" s="139">
        <f>'SO 7400'!M191</f>
        <v>0</v>
      </c>
      <c r="G57" s="139">
        <f>'SO 7400'!I191</f>
        <v>0</v>
      </c>
      <c r="H57" s="140">
        <f>'SO 7400'!S191</f>
        <v>0</v>
      </c>
      <c r="I57" s="140">
        <f>'SO 7400'!V191</f>
        <v>0.1</v>
      </c>
      <c r="J57" s="140"/>
      <c r="K57" s="140"/>
      <c r="L57" s="140"/>
      <c r="M57" s="140"/>
      <c r="N57" s="140"/>
      <c r="O57" s="140"/>
      <c r="P57" s="140"/>
      <c r="Q57" s="137"/>
      <c r="R57" s="137"/>
      <c r="S57" s="137"/>
      <c r="T57" s="137"/>
      <c r="U57" s="137"/>
      <c r="V57" s="149"/>
      <c r="W57" s="214"/>
      <c r="X57" s="137"/>
      <c r="Y57" s="137"/>
      <c r="Z57" s="137"/>
    </row>
    <row r="58" spans="1:26">
      <c r="A58" s="1"/>
      <c r="B58" s="206"/>
      <c r="C58" s="1"/>
      <c r="D58" s="1"/>
      <c r="E58" s="131"/>
      <c r="F58" s="131"/>
      <c r="G58" s="131"/>
      <c r="H58" s="132"/>
      <c r="I58" s="132"/>
      <c r="J58" s="132"/>
      <c r="K58" s="132"/>
      <c r="L58" s="132"/>
      <c r="M58" s="132"/>
      <c r="N58" s="132"/>
      <c r="O58" s="132"/>
      <c r="P58" s="132"/>
      <c r="V58" s="150"/>
      <c r="W58" s="52"/>
    </row>
    <row r="59" spans="1:26">
      <c r="A59" s="141"/>
      <c r="B59" s="313" t="s">
        <v>81</v>
      </c>
      <c r="C59" s="314"/>
      <c r="D59" s="314"/>
      <c r="E59" s="143">
        <f>'SO 7400'!L192</f>
        <v>0</v>
      </c>
      <c r="F59" s="143">
        <f>'SO 7400'!M192</f>
        <v>0</v>
      </c>
      <c r="G59" s="143">
        <f>'SO 7400'!I192</f>
        <v>0</v>
      </c>
      <c r="H59" s="144">
        <f>'SO 7400'!S192</f>
        <v>0</v>
      </c>
      <c r="I59" s="144">
        <f>'SO 7400'!V192</f>
        <v>0.1</v>
      </c>
      <c r="J59" s="145"/>
      <c r="K59" s="145"/>
      <c r="L59" s="145"/>
      <c r="M59" s="145"/>
      <c r="N59" s="145"/>
      <c r="O59" s="145"/>
      <c r="P59" s="145"/>
      <c r="Q59" s="146"/>
      <c r="R59" s="146"/>
      <c r="S59" s="146"/>
      <c r="T59" s="146"/>
      <c r="U59" s="146"/>
      <c r="V59" s="151"/>
      <c r="W59" s="214"/>
      <c r="X59" s="142"/>
      <c r="Y59" s="142"/>
      <c r="Z59" s="142"/>
    </row>
    <row r="60" spans="1:26">
      <c r="A60" s="15"/>
      <c r="B60" s="19"/>
      <c r="C60" s="3"/>
      <c r="D60" s="3"/>
      <c r="E60" s="14"/>
      <c r="F60" s="14"/>
      <c r="G60" s="14"/>
      <c r="H60" s="152"/>
      <c r="I60" s="152"/>
      <c r="J60" s="152"/>
      <c r="K60" s="152"/>
      <c r="L60" s="152"/>
      <c r="M60" s="152"/>
      <c r="N60" s="152"/>
      <c r="O60" s="152"/>
      <c r="P60" s="152"/>
      <c r="Q60" s="11"/>
      <c r="R60" s="11"/>
      <c r="S60" s="11"/>
      <c r="T60" s="11"/>
      <c r="U60" s="11"/>
      <c r="V60" s="11"/>
      <c r="W60" s="52"/>
    </row>
    <row r="61" spans="1:26">
      <c r="A61" s="15"/>
      <c r="B61" s="19"/>
      <c r="C61" s="3"/>
      <c r="D61" s="3"/>
      <c r="E61" s="14"/>
      <c r="F61" s="14"/>
      <c r="G61" s="14"/>
      <c r="H61" s="152"/>
      <c r="I61" s="152"/>
      <c r="J61" s="152"/>
      <c r="K61" s="152"/>
      <c r="L61" s="152"/>
      <c r="M61" s="152"/>
      <c r="N61" s="152"/>
      <c r="O61" s="152"/>
      <c r="P61" s="152"/>
      <c r="Q61" s="11"/>
      <c r="R61" s="11"/>
      <c r="S61" s="11"/>
      <c r="T61" s="11"/>
      <c r="U61" s="11"/>
      <c r="V61" s="11"/>
      <c r="W61" s="52"/>
    </row>
    <row r="62" spans="1:26">
      <c r="A62" s="15"/>
      <c r="B62" s="20"/>
      <c r="C62" s="8"/>
      <c r="D62" s="8"/>
      <c r="E62" s="25"/>
      <c r="F62" s="25"/>
      <c r="G62" s="25"/>
      <c r="H62" s="153"/>
      <c r="I62" s="153"/>
      <c r="J62" s="153"/>
      <c r="K62" s="153"/>
      <c r="L62" s="153"/>
      <c r="M62" s="153"/>
      <c r="N62" s="153"/>
      <c r="O62" s="153"/>
      <c r="P62" s="153"/>
      <c r="Q62" s="16"/>
      <c r="R62" s="16"/>
      <c r="S62" s="16"/>
      <c r="T62" s="16"/>
      <c r="U62" s="16"/>
      <c r="V62" s="16"/>
      <c r="W62" s="52"/>
    </row>
    <row r="63" spans="1:26" ht="35" customHeight="1">
      <c r="A63" s="1"/>
      <c r="B63" s="315" t="s">
        <v>82</v>
      </c>
      <c r="C63" s="316"/>
      <c r="D63" s="316"/>
      <c r="E63" s="316"/>
      <c r="F63" s="316"/>
      <c r="G63" s="316"/>
      <c r="H63" s="316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6"/>
      <c r="U63" s="316"/>
      <c r="V63" s="316"/>
      <c r="W63" s="52"/>
    </row>
    <row r="64" spans="1:26">
      <c r="A64" s="15"/>
      <c r="B64" s="95"/>
      <c r="C64" s="28"/>
      <c r="D64" s="28"/>
      <c r="E64" s="97"/>
      <c r="F64" s="97"/>
      <c r="G64" s="97"/>
      <c r="H64" s="167"/>
      <c r="I64" s="167"/>
      <c r="J64" s="167"/>
      <c r="K64" s="167"/>
      <c r="L64" s="167"/>
      <c r="M64" s="167"/>
      <c r="N64" s="167"/>
      <c r="O64" s="167"/>
      <c r="P64" s="167"/>
      <c r="Q64" s="168"/>
      <c r="R64" s="168"/>
      <c r="S64" s="168"/>
      <c r="T64" s="168"/>
      <c r="U64" s="168"/>
      <c r="V64" s="168"/>
      <c r="W64" s="52"/>
    </row>
    <row r="65" spans="1:26" ht="20" customHeight="1">
      <c r="A65" s="201"/>
      <c r="B65" s="324" t="s">
        <v>28</v>
      </c>
      <c r="C65" s="325"/>
      <c r="D65" s="325"/>
      <c r="E65" s="326"/>
      <c r="F65" s="165"/>
      <c r="G65" s="165"/>
      <c r="H65" s="166" t="s">
        <v>25</v>
      </c>
      <c r="I65" s="308"/>
      <c r="J65" s="309"/>
      <c r="K65" s="309"/>
      <c r="L65" s="309"/>
      <c r="M65" s="309"/>
      <c r="N65" s="309"/>
      <c r="O65" s="309"/>
      <c r="P65" s="310"/>
      <c r="Q65" s="18"/>
      <c r="R65" s="18"/>
      <c r="S65" s="18"/>
      <c r="T65" s="18"/>
      <c r="U65" s="18"/>
      <c r="V65" s="18"/>
      <c r="W65" s="52"/>
    </row>
    <row r="66" spans="1:26" ht="20" customHeight="1">
      <c r="A66" s="201"/>
      <c r="B66" s="305" t="s">
        <v>29</v>
      </c>
      <c r="C66" s="306"/>
      <c r="D66" s="306"/>
      <c r="E66" s="307"/>
      <c r="F66" s="161"/>
      <c r="G66" s="161"/>
      <c r="H66" s="162" t="s">
        <v>93</v>
      </c>
      <c r="I66" s="162" t="s">
        <v>94</v>
      </c>
      <c r="J66" s="152"/>
      <c r="K66" s="152"/>
      <c r="L66" s="152"/>
      <c r="M66" s="152"/>
      <c r="N66" s="152"/>
      <c r="O66" s="152"/>
      <c r="P66" s="152"/>
      <c r="Q66" s="11"/>
      <c r="R66" s="11"/>
      <c r="S66" s="11"/>
      <c r="T66" s="11"/>
      <c r="U66" s="11"/>
      <c r="V66" s="11"/>
      <c r="W66" s="52"/>
    </row>
    <row r="67" spans="1:26" ht="20" customHeight="1">
      <c r="A67" s="201"/>
      <c r="B67" s="305" t="s">
        <v>30</v>
      </c>
      <c r="C67" s="306"/>
      <c r="D67" s="306"/>
      <c r="E67" s="307"/>
      <c r="F67" s="161"/>
      <c r="G67" s="161"/>
      <c r="H67" s="162" t="s">
        <v>95</v>
      </c>
      <c r="I67" s="162" t="s">
        <v>27</v>
      </c>
      <c r="J67" s="152"/>
      <c r="K67" s="152"/>
      <c r="L67" s="152"/>
      <c r="M67" s="152"/>
      <c r="N67" s="152"/>
      <c r="O67" s="152"/>
      <c r="P67" s="152"/>
      <c r="Q67" s="11"/>
      <c r="R67" s="11"/>
      <c r="S67" s="11"/>
      <c r="T67" s="11"/>
      <c r="U67" s="11"/>
      <c r="V67" s="11"/>
      <c r="W67" s="52"/>
    </row>
    <row r="68" spans="1:26" ht="20" customHeight="1">
      <c r="A68" s="15"/>
      <c r="B68" s="205" t="s">
        <v>96</v>
      </c>
      <c r="C68" s="3"/>
      <c r="D68" s="3"/>
      <c r="E68" s="14"/>
      <c r="F68" s="14"/>
      <c r="G68" s="14"/>
      <c r="H68" s="152"/>
      <c r="I68" s="152"/>
      <c r="J68" s="152"/>
      <c r="K68" s="152"/>
      <c r="L68" s="152"/>
      <c r="M68" s="152"/>
      <c r="N68" s="152"/>
      <c r="O68" s="152"/>
      <c r="P68" s="152"/>
      <c r="Q68" s="11"/>
      <c r="R68" s="11"/>
      <c r="S68" s="11"/>
      <c r="T68" s="11"/>
      <c r="U68" s="11"/>
      <c r="V68" s="11"/>
      <c r="W68" s="52"/>
    </row>
    <row r="69" spans="1:26" ht="20" customHeight="1">
      <c r="A69" s="15"/>
      <c r="B69" s="205" t="s">
        <v>301</v>
      </c>
      <c r="C69" s="3"/>
      <c r="D69" s="3"/>
      <c r="E69" s="14"/>
      <c r="F69" s="14"/>
      <c r="G69" s="14"/>
      <c r="H69" s="152"/>
      <c r="I69" s="152"/>
      <c r="J69" s="152"/>
      <c r="K69" s="152"/>
      <c r="L69" s="152"/>
      <c r="M69" s="152"/>
      <c r="N69" s="152"/>
      <c r="O69" s="152"/>
      <c r="P69" s="152"/>
      <c r="Q69" s="11"/>
      <c r="R69" s="11"/>
      <c r="S69" s="11"/>
      <c r="T69" s="11"/>
      <c r="U69" s="11"/>
      <c r="V69" s="11"/>
      <c r="W69" s="52"/>
    </row>
    <row r="70" spans="1:26" ht="20" customHeight="1">
      <c r="A70" s="15"/>
      <c r="B70" s="19"/>
      <c r="C70" s="3"/>
      <c r="D70" s="3"/>
      <c r="E70" s="14"/>
      <c r="F70" s="14"/>
      <c r="G70" s="14"/>
      <c r="H70" s="152"/>
      <c r="I70" s="152"/>
      <c r="J70" s="152"/>
      <c r="K70" s="152"/>
      <c r="L70" s="152"/>
      <c r="M70" s="152"/>
      <c r="N70" s="152"/>
      <c r="O70" s="152"/>
      <c r="P70" s="152"/>
      <c r="Q70" s="11"/>
      <c r="R70" s="11"/>
      <c r="S70" s="11"/>
      <c r="T70" s="11"/>
      <c r="U70" s="11"/>
      <c r="V70" s="11"/>
      <c r="W70" s="52"/>
    </row>
    <row r="71" spans="1:26" ht="20" customHeight="1">
      <c r="A71" s="15"/>
      <c r="B71" s="19"/>
      <c r="C71" s="3"/>
      <c r="D71" s="3"/>
      <c r="E71" s="14"/>
      <c r="F71" s="14"/>
      <c r="G71" s="14"/>
      <c r="H71" s="152"/>
      <c r="I71" s="152"/>
      <c r="J71" s="152"/>
      <c r="K71" s="152"/>
      <c r="L71" s="152"/>
      <c r="M71" s="152"/>
      <c r="N71" s="152"/>
      <c r="O71" s="152"/>
      <c r="P71" s="152"/>
      <c r="Q71" s="11"/>
      <c r="R71" s="11"/>
      <c r="S71" s="11"/>
      <c r="T71" s="11"/>
      <c r="U71" s="11"/>
      <c r="V71" s="11"/>
      <c r="W71" s="52"/>
    </row>
    <row r="72" spans="1:26" ht="20" customHeight="1">
      <c r="A72" s="15"/>
      <c r="B72" s="207" t="s">
        <v>63</v>
      </c>
      <c r="C72" s="163"/>
      <c r="D72" s="163"/>
      <c r="E72" s="14"/>
      <c r="F72" s="14"/>
      <c r="G72" s="14"/>
      <c r="H72" s="152"/>
      <c r="I72" s="152"/>
      <c r="J72" s="152"/>
      <c r="K72" s="152"/>
      <c r="L72" s="152"/>
      <c r="M72" s="152"/>
      <c r="N72" s="152"/>
      <c r="O72" s="152"/>
      <c r="P72" s="152"/>
      <c r="Q72" s="11"/>
      <c r="R72" s="11"/>
      <c r="S72" s="11"/>
      <c r="T72" s="11"/>
      <c r="U72" s="11"/>
      <c r="V72" s="11"/>
      <c r="W72" s="52"/>
    </row>
    <row r="73" spans="1:26">
      <c r="A73" s="2"/>
      <c r="B73" s="208" t="s">
        <v>83</v>
      </c>
      <c r="C73" s="127" t="s">
        <v>84</v>
      </c>
      <c r="D73" s="127" t="s">
        <v>85</v>
      </c>
      <c r="E73" s="154"/>
      <c r="F73" s="154" t="s">
        <v>86</v>
      </c>
      <c r="G73" s="154" t="s">
        <v>87</v>
      </c>
      <c r="H73" s="155" t="s">
        <v>88</v>
      </c>
      <c r="I73" s="155" t="s">
        <v>89</v>
      </c>
      <c r="J73" s="155"/>
      <c r="K73" s="155"/>
      <c r="L73" s="155"/>
      <c r="M73" s="155"/>
      <c r="N73" s="155"/>
      <c r="O73" s="155"/>
      <c r="P73" s="155" t="s">
        <v>90</v>
      </c>
      <c r="Q73" s="156"/>
      <c r="R73" s="156"/>
      <c r="S73" s="127" t="s">
        <v>91</v>
      </c>
      <c r="T73" s="157"/>
      <c r="U73" s="157"/>
      <c r="V73" s="127" t="s">
        <v>92</v>
      </c>
      <c r="W73" s="52"/>
    </row>
    <row r="74" spans="1:26">
      <c r="A74" s="10"/>
      <c r="B74" s="209"/>
      <c r="C74" s="169"/>
      <c r="D74" s="311" t="s">
        <v>302</v>
      </c>
      <c r="E74" s="311"/>
      <c r="F74" s="134"/>
      <c r="G74" s="170"/>
      <c r="H74" s="134"/>
      <c r="I74" s="134"/>
      <c r="J74" s="135"/>
      <c r="K74" s="135"/>
      <c r="L74" s="135"/>
      <c r="M74" s="135"/>
      <c r="N74" s="135"/>
      <c r="O74" s="135"/>
      <c r="P74" s="135"/>
      <c r="Q74" s="133"/>
      <c r="R74" s="133"/>
      <c r="S74" s="133"/>
      <c r="T74" s="133"/>
      <c r="U74" s="133"/>
      <c r="V74" s="194"/>
      <c r="W74" s="214"/>
      <c r="X74" s="137"/>
      <c r="Y74" s="137"/>
      <c r="Z74" s="137"/>
    </row>
    <row r="75" spans="1:26">
      <c r="A75" s="10"/>
      <c r="B75" s="54"/>
      <c r="C75" s="172">
        <v>921</v>
      </c>
      <c r="D75" s="300" t="s">
        <v>304</v>
      </c>
      <c r="E75" s="300"/>
      <c r="F75" s="66"/>
      <c r="G75" s="171"/>
      <c r="H75" s="66"/>
      <c r="I75" s="66"/>
      <c r="J75" s="138"/>
      <c r="K75" s="138"/>
      <c r="L75" s="138"/>
      <c r="M75" s="138"/>
      <c r="N75" s="138"/>
      <c r="O75" s="138"/>
      <c r="P75" s="138"/>
      <c r="Q75" s="10"/>
      <c r="R75" s="10"/>
      <c r="S75" s="10"/>
      <c r="T75" s="10"/>
      <c r="U75" s="10"/>
      <c r="V75" s="195"/>
      <c r="W75" s="214"/>
      <c r="X75" s="137"/>
      <c r="Y75" s="137"/>
      <c r="Z75" s="137"/>
    </row>
    <row r="76" spans="1:26" ht="25" customHeight="1">
      <c r="A76" s="179"/>
      <c r="B76" s="210"/>
      <c r="C76" s="180" t="s">
        <v>305</v>
      </c>
      <c r="D76" s="301" t="s">
        <v>306</v>
      </c>
      <c r="E76" s="301"/>
      <c r="F76" s="174" t="s">
        <v>136</v>
      </c>
      <c r="G76" s="175">
        <v>1</v>
      </c>
      <c r="H76" s="264"/>
      <c r="I76" s="174">
        <f t="shared" ref="I76:I107" si="0">ROUND(G76*(H76),2)</f>
        <v>0</v>
      </c>
      <c r="J76" s="176">
        <v>0</v>
      </c>
      <c r="K76" s="177">
        <f t="shared" ref="K76:K107" si="1">ROUND(G76*(O76),2)</f>
        <v>0</v>
      </c>
      <c r="L76" s="177">
        <f>ROUND(G76*(H76),2)</f>
        <v>0</v>
      </c>
      <c r="M76" s="177"/>
      <c r="N76" s="177">
        <v>0</v>
      </c>
      <c r="O76" s="177"/>
      <c r="P76" s="181">
        <v>0</v>
      </c>
      <c r="Q76" s="181"/>
      <c r="R76" s="181">
        <v>0</v>
      </c>
      <c r="S76" s="181">
        <f t="shared" ref="S76:S107" si="2">ROUND(G76*(P76),3)</f>
        <v>0</v>
      </c>
      <c r="T76" s="178"/>
      <c r="U76" s="178"/>
      <c r="V76" s="196">
        <f t="shared" ref="V76:V107" si="3">ROUND(G76*(X76),3)</f>
        <v>0</v>
      </c>
      <c r="W76" s="52"/>
      <c r="X76">
        <v>0</v>
      </c>
      <c r="Z76">
        <v>0</v>
      </c>
    </row>
    <row r="77" spans="1:26" ht="25" customHeight="1">
      <c r="A77" s="179"/>
      <c r="B77" s="211"/>
      <c r="C77" s="189" t="s">
        <v>307</v>
      </c>
      <c r="D77" s="304" t="s">
        <v>308</v>
      </c>
      <c r="E77" s="304"/>
      <c r="F77" s="184" t="s">
        <v>242</v>
      </c>
      <c r="G77" s="185">
        <v>1</v>
      </c>
      <c r="H77" s="265"/>
      <c r="I77" s="184">
        <f t="shared" si="0"/>
        <v>0</v>
      </c>
      <c r="J77" s="176">
        <v>0</v>
      </c>
      <c r="K77" s="187">
        <f t="shared" si="1"/>
        <v>0</v>
      </c>
      <c r="L77" s="187"/>
      <c r="M77" s="187">
        <f>ROUND(G77*(H77),2)</f>
        <v>0</v>
      </c>
      <c r="N77" s="177">
        <v>0</v>
      </c>
      <c r="O77" s="187"/>
      <c r="P77" s="190">
        <v>0</v>
      </c>
      <c r="Q77" s="190"/>
      <c r="R77" s="190">
        <v>0</v>
      </c>
      <c r="S77" s="190">
        <f t="shared" si="2"/>
        <v>0</v>
      </c>
      <c r="T77" s="188"/>
      <c r="U77" s="188"/>
      <c r="V77" s="199">
        <f t="shared" si="3"/>
        <v>0</v>
      </c>
      <c r="W77" s="52"/>
      <c r="X77">
        <v>0</v>
      </c>
      <c r="Z77">
        <v>0</v>
      </c>
    </row>
    <row r="78" spans="1:26" ht="25" customHeight="1">
      <c r="A78" s="179"/>
      <c r="B78" s="210"/>
      <c r="C78" s="180" t="s">
        <v>309</v>
      </c>
      <c r="D78" s="301" t="s">
        <v>310</v>
      </c>
      <c r="E78" s="301"/>
      <c r="F78" s="174" t="s">
        <v>136</v>
      </c>
      <c r="G78" s="175">
        <v>1</v>
      </c>
      <c r="H78" s="264"/>
      <c r="I78" s="174">
        <f t="shared" si="0"/>
        <v>0</v>
      </c>
      <c r="J78" s="176">
        <v>0</v>
      </c>
      <c r="K78" s="177">
        <f t="shared" si="1"/>
        <v>0</v>
      </c>
      <c r="L78" s="177">
        <f>ROUND(G78*(H78),2)</f>
        <v>0</v>
      </c>
      <c r="M78" s="177"/>
      <c r="N78" s="177">
        <v>0</v>
      </c>
      <c r="O78" s="177"/>
      <c r="P78" s="181">
        <v>0</v>
      </c>
      <c r="Q78" s="181"/>
      <c r="R78" s="181">
        <v>0</v>
      </c>
      <c r="S78" s="181">
        <f t="shared" si="2"/>
        <v>0</v>
      </c>
      <c r="T78" s="178"/>
      <c r="U78" s="178"/>
      <c r="V78" s="196">
        <f t="shared" si="3"/>
        <v>0</v>
      </c>
      <c r="W78" s="52"/>
      <c r="X78">
        <v>0</v>
      </c>
      <c r="Z78">
        <v>0</v>
      </c>
    </row>
    <row r="79" spans="1:26" ht="25" customHeight="1">
      <c r="A79" s="179"/>
      <c r="B79" s="211"/>
      <c r="C79" s="189" t="s">
        <v>311</v>
      </c>
      <c r="D79" s="304" t="s">
        <v>312</v>
      </c>
      <c r="E79" s="304"/>
      <c r="F79" s="184" t="s">
        <v>242</v>
      </c>
      <c r="G79" s="185">
        <v>1</v>
      </c>
      <c r="H79" s="265"/>
      <c r="I79" s="184">
        <f t="shared" si="0"/>
        <v>0</v>
      </c>
      <c r="J79" s="176">
        <v>0</v>
      </c>
      <c r="K79" s="187">
        <f t="shared" si="1"/>
        <v>0</v>
      </c>
      <c r="L79" s="187"/>
      <c r="M79" s="187">
        <f>ROUND(G79*(H79),2)</f>
        <v>0</v>
      </c>
      <c r="N79" s="177">
        <v>0</v>
      </c>
      <c r="O79" s="187"/>
      <c r="P79" s="190">
        <v>0</v>
      </c>
      <c r="Q79" s="190"/>
      <c r="R79" s="190">
        <v>0</v>
      </c>
      <c r="S79" s="190">
        <f t="shared" si="2"/>
        <v>0</v>
      </c>
      <c r="T79" s="188"/>
      <c r="U79" s="188"/>
      <c r="V79" s="199">
        <f t="shared" si="3"/>
        <v>0</v>
      </c>
      <c r="W79" s="52"/>
      <c r="X79">
        <v>0</v>
      </c>
      <c r="Z79">
        <v>0</v>
      </c>
    </row>
    <row r="80" spans="1:26" ht="25" customHeight="1">
      <c r="A80" s="179"/>
      <c r="B80" s="210"/>
      <c r="C80" s="180" t="s">
        <v>313</v>
      </c>
      <c r="D80" s="301" t="s">
        <v>314</v>
      </c>
      <c r="E80" s="301"/>
      <c r="F80" s="174" t="s">
        <v>136</v>
      </c>
      <c r="G80" s="175">
        <v>1</v>
      </c>
      <c r="H80" s="264"/>
      <c r="I80" s="174">
        <f t="shared" si="0"/>
        <v>0</v>
      </c>
      <c r="J80" s="176">
        <v>0</v>
      </c>
      <c r="K80" s="177">
        <f t="shared" si="1"/>
        <v>0</v>
      </c>
      <c r="L80" s="177">
        <f>ROUND(G80*(H80),2)</f>
        <v>0</v>
      </c>
      <c r="M80" s="177"/>
      <c r="N80" s="177">
        <v>0</v>
      </c>
      <c r="O80" s="177"/>
      <c r="P80" s="181">
        <v>0</v>
      </c>
      <c r="Q80" s="181"/>
      <c r="R80" s="181">
        <v>0</v>
      </c>
      <c r="S80" s="181">
        <f t="shared" si="2"/>
        <v>0</v>
      </c>
      <c r="T80" s="178"/>
      <c r="U80" s="178"/>
      <c r="V80" s="196">
        <f t="shared" si="3"/>
        <v>0</v>
      </c>
      <c r="W80" s="52"/>
      <c r="X80">
        <v>0</v>
      </c>
      <c r="Z80">
        <v>0</v>
      </c>
    </row>
    <row r="81" spans="1:26" ht="25" customHeight="1">
      <c r="A81" s="179"/>
      <c r="B81" s="211"/>
      <c r="C81" s="189" t="s">
        <v>315</v>
      </c>
      <c r="D81" s="304" t="s">
        <v>316</v>
      </c>
      <c r="E81" s="304"/>
      <c r="F81" s="184" t="s">
        <v>242</v>
      </c>
      <c r="G81" s="185">
        <v>1</v>
      </c>
      <c r="H81" s="265"/>
      <c r="I81" s="184">
        <f t="shared" si="0"/>
        <v>0</v>
      </c>
      <c r="J81" s="176">
        <v>0</v>
      </c>
      <c r="K81" s="187">
        <f t="shared" si="1"/>
        <v>0</v>
      </c>
      <c r="L81" s="187"/>
      <c r="M81" s="187">
        <f>ROUND(G81*(H81),2)</f>
        <v>0</v>
      </c>
      <c r="N81" s="177">
        <v>0</v>
      </c>
      <c r="O81" s="187"/>
      <c r="P81" s="190">
        <v>0</v>
      </c>
      <c r="Q81" s="190"/>
      <c r="R81" s="190">
        <v>0</v>
      </c>
      <c r="S81" s="190">
        <f t="shared" si="2"/>
        <v>0</v>
      </c>
      <c r="T81" s="188"/>
      <c r="U81" s="188"/>
      <c r="V81" s="199">
        <f t="shared" si="3"/>
        <v>0</v>
      </c>
      <c r="W81" s="52"/>
      <c r="X81">
        <v>0</v>
      </c>
      <c r="Z81">
        <v>0</v>
      </c>
    </row>
    <row r="82" spans="1:26" ht="25" customHeight="1">
      <c r="A82" s="179"/>
      <c r="B82" s="210"/>
      <c r="C82" s="180" t="s">
        <v>317</v>
      </c>
      <c r="D82" s="301" t="s">
        <v>318</v>
      </c>
      <c r="E82" s="301"/>
      <c r="F82" s="174" t="s">
        <v>136</v>
      </c>
      <c r="G82" s="175">
        <v>6</v>
      </c>
      <c r="H82" s="264"/>
      <c r="I82" s="174">
        <f t="shared" si="0"/>
        <v>0</v>
      </c>
      <c r="J82" s="176">
        <v>0</v>
      </c>
      <c r="K82" s="177">
        <f t="shared" si="1"/>
        <v>0</v>
      </c>
      <c r="L82" s="177">
        <f>ROUND(G82*(H82),2)</f>
        <v>0</v>
      </c>
      <c r="M82" s="177"/>
      <c r="N82" s="177">
        <v>0</v>
      </c>
      <c r="O82" s="177"/>
      <c r="P82" s="181">
        <v>0</v>
      </c>
      <c r="Q82" s="181"/>
      <c r="R82" s="181">
        <v>0</v>
      </c>
      <c r="S82" s="181">
        <f t="shared" si="2"/>
        <v>0</v>
      </c>
      <c r="T82" s="178"/>
      <c r="U82" s="178"/>
      <c r="V82" s="196">
        <f t="shared" si="3"/>
        <v>0</v>
      </c>
      <c r="W82" s="52"/>
      <c r="X82">
        <v>0</v>
      </c>
      <c r="Z82">
        <v>0</v>
      </c>
    </row>
    <row r="83" spans="1:26" ht="25" customHeight="1">
      <c r="A83" s="179"/>
      <c r="B83" s="211"/>
      <c r="C83" s="189" t="s">
        <v>319</v>
      </c>
      <c r="D83" s="304" t="s">
        <v>320</v>
      </c>
      <c r="E83" s="304"/>
      <c r="F83" s="184" t="s">
        <v>242</v>
      </c>
      <c r="G83" s="185">
        <v>6</v>
      </c>
      <c r="H83" s="265"/>
      <c r="I83" s="184">
        <f t="shared" si="0"/>
        <v>0</v>
      </c>
      <c r="J83" s="176">
        <v>0</v>
      </c>
      <c r="K83" s="187">
        <f t="shared" si="1"/>
        <v>0</v>
      </c>
      <c r="L83" s="187"/>
      <c r="M83" s="187">
        <f>ROUND(G83*(H83),2)</f>
        <v>0</v>
      </c>
      <c r="N83" s="177">
        <v>0</v>
      </c>
      <c r="O83" s="187"/>
      <c r="P83" s="190">
        <v>0</v>
      </c>
      <c r="Q83" s="190"/>
      <c r="R83" s="190">
        <v>0</v>
      </c>
      <c r="S83" s="190">
        <f t="shared" si="2"/>
        <v>0</v>
      </c>
      <c r="T83" s="188"/>
      <c r="U83" s="188"/>
      <c r="V83" s="199">
        <f t="shared" si="3"/>
        <v>0</v>
      </c>
      <c r="W83" s="52"/>
      <c r="X83">
        <v>0</v>
      </c>
      <c r="Z83">
        <v>0</v>
      </c>
    </row>
    <row r="84" spans="1:26" ht="25" customHeight="1">
      <c r="A84" s="179"/>
      <c r="B84" s="210"/>
      <c r="C84" s="180" t="s">
        <v>321</v>
      </c>
      <c r="D84" s="301" t="s">
        <v>322</v>
      </c>
      <c r="E84" s="301"/>
      <c r="F84" s="174" t="s">
        <v>136</v>
      </c>
      <c r="G84" s="175">
        <v>1</v>
      </c>
      <c r="H84" s="264"/>
      <c r="I84" s="174">
        <f t="shared" si="0"/>
        <v>0</v>
      </c>
      <c r="J84" s="176">
        <v>0</v>
      </c>
      <c r="K84" s="177">
        <f t="shared" si="1"/>
        <v>0</v>
      </c>
      <c r="L84" s="177">
        <f>ROUND(G84*(H84),2)</f>
        <v>0</v>
      </c>
      <c r="M84" s="177"/>
      <c r="N84" s="177">
        <v>0</v>
      </c>
      <c r="O84" s="177"/>
      <c r="P84" s="181">
        <v>0</v>
      </c>
      <c r="Q84" s="181"/>
      <c r="R84" s="181">
        <v>0</v>
      </c>
      <c r="S84" s="181">
        <f t="shared" si="2"/>
        <v>0</v>
      </c>
      <c r="T84" s="178"/>
      <c r="U84" s="178"/>
      <c r="V84" s="196">
        <f t="shared" si="3"/>
        <v>0</v>
      </c>
      <c r="W84" s="52"/>
      <c r="X84">
        <v>0</v>
      </c>
      <c r="Z84">
        <v>0</v>
      </c>
    </row>
    <row r="85" spans="1:26" ht="25" customHeight="1">
      <c r="A85" s="179"/>
      <c r="B85" s="211"/>
      <c r="C85" s="189" t="s">
        <v>323</v>
      </c>
      <c r="D85" s="304" t="s">
        <v>324</v>
      </c>
      <c r="E85" s="304"/>
      <c r="F85" s="184" t="s">
        <v>242</v>
      </c>
      <c r="G85" s="185">
        <v>1</v>
      </c>
      <c r="H85" s="265"/>
      <c r="I85" s="184">
        <f t="shared" si="0"/>
        <v>0</v>
      </c>
      <c r="J85" s="176">
        <v>0</v>
      </c>
      <c r="K85" s="187">
        <f t="shared" si="1"/>
        <v>0</v>
      </c>
      <c r="L85" s="187"/>
      <c r="M85" s="187">
        <f>ROUND(G85*(H85),2)</f>
        <v>0</v>
      </c>
      <c r="N85" s="177">
        <v>0</v>
      </c>
      <c r="O85" s="187"/>
      <c r="P85" s="190">
        <v>0</v>
      </c>
      <c r="Q85" s="190"/>
      <c r="R85" s="190">
        <v>0</v>
      </c>
      <c r="S85" s="190">
        <f t="shared" si="2"/>
        <v>0</v>
      </c>
      <c r="T85" s="188"/>
      <c r="U85" s="188"/>
      <c r="V85" s="199">
        <f t="shared" si="3"/>
        <v>0</v>
      </c>
      <c r="W85" s="52"/>
      <c r="X85">
        <v>0</v>
      </c>
      <c r="Z85">
        <v>0</v>
      </c>
    </row>
    <row r="86" spans="1:26" ht="25" customHeight="1">
      <c r="A86" s="179"/>
      <c r="B86" s="210"/>
      <c r="C86" s="180" t="s">
        <v>325</v>
      </c>
      <c r="D86" s="301" t="s">
        <v>326</v>
      </c>
      <c r="E86" s="301"/>
      <c r="F86" s="174" t="s">
        <v>136</v>
      </c>
      <c r="G86" s="175">
        <v>1</v>
      </c>
      <c r="H86" s="264"/>
      <c r="I86" s="174">
        <f t="shared" si="0"/>
        <v>0</v>
      </c>
      <c r="J86" s="176">
        <v>0</v>
      </c>
      <c r="K86" s="177">
        <f t="shared" si="1"/>
        <v>0</v>
      </c>
      <c r="L86" s="177">
        <f>ROUND(G86*(H86),2)</f>
        <v>0</v>
      </c>
      <c r="M86" s="177"/>
      <c r="N86" s="177">
        <v>0</v>
      </c>
      <c r="O86" s="177"/>
      <c r="P86" s="181">
        <v>0</v>
      </c>
      <c r="Q86" s="181"/>
      <c r="R86" s="181">
        <v>0</v>
      </c>
      <c r="S86" s="181">
        <f t="shared" si="2"/>
        <v>0</v>
      </c>
      <c r="T86" s="178"/>
      <c r="U86" s="178"/>
      <c r="V86" s="196">
        <f t="shared" si="3"/>
        <v>0</v>
      </c>
      <c r="W86" s="52"/>
      <c r="X86">
        <v>0</v>
      </c>
      <c r="Z86">
        <v>0</v>
      </c>
    </row>
    <row r="87" spans="1:26" ht="25" customHeight="1">
      <c r="A87" s="179"/>
      <c r="B87" s="211"/>
      <c r="C87" s="189" t="s">
        <v>327</v>
      </c>
      <c r="D87" s="304" t="s">
        <v>328</v>
      </c>
      <c r="E87" s="304"/>
      <c r="F87" s="184" t="s">
        <v>242</v>
      </c>
      <c r="G87" s="185">
        <v>1</v>
      </c>
      <c r="H87" s="265"/>
      <c r="I87" s="184">
        <f t="shared" si="0"/>
        <v>0</v>
      </c>
      <c r="J87" s="176">
        <v>0</v>
      </c>
      <c r="K87" s="187">
        <f t="shared" si="1"/>
        <v>0</v>
      </c>
      <c r="L87" s="187"/>
      <c r="M87" s="187">
        <f>ROUND(G87*(H87),2)</f>
        <v>0</v>
      </c>
      <c r="N87" s="177">
        <v>0</v>
      </c>
      <c r="O87" s="187"/>
      <c r="P87" s="190">
        <v>0</v>
      </c>
      <c r="Q87" s="190"/>
      <c r="R87" s="190">
        <v>0</v>
      </c>
      <c r="S87" s="190">
        <f t="shared" si="2"/>
        <v>0</v>
      </c>
      <c r="T87" s="188"/>
      <c r="U87" s="188"/>
      <c r="V87" s="199">
        <f t="shared" si="3"/>
        <v>0</v>
      </c>
      <c r="W87" s="52"/>
      <c r="X87">
        <v>0</v>
      </c>
      <c r="Z87">
        <v>0</v>
      </c>
    </row>
    <row r="88" spans="1:26" ht="25" customHeight="1">
      <c r="A88" s="179"/>
      <c r="B88" s="210"/>
      <c r="C88" s="180" t="s">
        <v>329</v>
      </c>
      <c r="D88" s="301" t="s">
        <v>330</v>
      </c>
      <c r="E88" s="301"/>
      <c r="F88" s="174" t="s">
        <v>136</v>
      </c>
      <c r="G88" s="175">
        <v>1</v>
      </c>
      <c r="H88" s="264"/>
      <c r="I88" s="174">
        <f t="shared" si="0"/>
        <v>0</v>
      </c>
      <c r="J88" s="176">
        <v>0</v>
      </c>
      <c r="K88" s="177">
        <f t="shared" si="1"/>
        <v>0</v>
      </c>
      <c r="L88" s="177">
        <f>ROUND(G88*(H88),2)</f>
        <v>0</v>
      </c>
      <c r="M88" s="177"/>
      <c r="N88" s="177">
        <v>0</v>
      </c>
      <c r="O88" s="177"/>
      <c r="P88" s="181">
        <v>0</v>
      </c>
      <c r="Q88" s="181"/>
      <c r="R88" s="181">
        <v>0</v>
      </c>
      <c r="S88" s="181">
        <f t="shared" si="2"/>
        <v>0</v>
      </c>
      <c r="T88" s="178"/>
      <c r="U88" s="178"/>
      <c r="V88" s="196">
        <f t="shared" si="3"/>
        <v>0</v>
      </c>
      <c r="W88" s="52"/>
      <c r="X88">
        <v>0</v>
      </c>
      <c r="Z88">
        <v>0</v>
      </c>
    </row>
    <row r="89" spans="1:26" ht="25" customHeight="1">
      <c r="A89" s="179"/>
      <c r="B89" s="211"/>
      <c r="C89" s="189" t="s">
        <v>331</v>
      </c>
      <c r="D89" s="304" t="s">
        <v>332</v>
      </c>
      <c r="E89" s="304"/>
      <c r="F89" s="184" t="s">
        <v>242</v>
      </c>
      <c r="G89" s="185">
        <v>1</v>
      </c>
      <c r="H89" s="265"/>
      <c r="I89" s="184">
        <f t="shared" si="0"/>
        <v>0</v>
      </c>
      <c r="J89" s="176">
        <v>0</v>
      </c>
      <c r="K89" s="187">
        <f t="shared" si="1"/>
        <v>0</v>
      </c>
      <c r="L89" s="187"/>
      <c r="M89" s="187">
        <f>ROUND(G89*(H89),2)</f>
        <v>0</v>
      </c>
      <c r="N89" s="177">
        <v>0</v>
      </c>
      <c r="O89" s="187"/>
      <c r="P89" s="190">
        <v>0</v>
      </c>
      <c r="Q89" s="190"/>
      <c r="R89" s="190">
        <v>0</v>
      </c>
      <c r="S89" s="190">
        <f t="shared" si="2"/>
        <v>0</v>
      </c>
      <c r="T89" s="188"/>
      <c r="U89" s="188"/>
      <c r="V89" s="199">
        <f t="shared" si="3"/>
        <v>0</v>
      </c>
      <c r="W89" s="52"/>
      <c r="X89">
        <v>0</v>
      </c>
      <c r="Z89">
        <v>0</v>
      </c>
    </row>
    <row r="90" spans="1:26" ht="25" customHeight="1">
      <c r="A90" s="179"/>
      <c r="B90" s="210"/>
      <c r="C90" s="180" t="s">
        <v>333</v>
      </c>
      <c r="D90" s="301" t="s">
        <v>334</v>
      </c>
      <c r="E90" s="301"/>
      <c r="F90" s="174" t="s">
        <v>136</v>
      </c>
      <c r="G90" s="175">
        <v>2</v>
      </c>
      <c r="H90" s="264"/>
      <c r="I90" s="174">
        <f t="shared" si="0"/>
        <v>0</v>
      </c>
      <c r="J90" s="176">
        <v>0</v>
      </c>
      <c r="K90" s="177">
        <f t="shared" si="1"/>
        <v>0</v>
      </c>
      <c r="L90" s="177">
        <f>ROUND(G90*(H90),2)</f>
        <v>0</v>
      </c>
      <c r="M90" s="177"/>
      <c r="N90" s="177">
        <v>0</v>
      </c>
      <c r="O90" s="177"/>
      <c r="P90" s="181">
        <v>0</v>
      </c>
      <c r="Q90" s="181"/>
      <c r="R90" s="181">
        <v>0</v>
      </c>
      <c r="S90" s="181">
        <f t="shared" si="2"/>
        <v>0</v>
      </c>
      <c r="T90" s="178"/>
      <c r="U90" s="178"/>
      <c r="V90" s="196">
        <f t="shared" si="3"/>
        <v>0</v>
      </c>
      <c r="W90" s="52"/>
      <c r="X90">
        <v>0</v>
      </c>
      <c r="Z90">
        <v>0</v>
      </c>
    </row>
    <row r="91" spans="1:26" ht="35" customHeight="1">
      <c r="A91" s="179"/>
      <c r="B91" s="211"/>
      <c r="C91" s="189" t="s">
        <v>335</v>
      </c>
      <c r="D91" s="304" t="s">
        <v>336</v>
      </c>
      <c r="E91" s="304"/>
      <c r="F91" s="184" t="s">
        <v>242</v>
      </c>
      <c r="G91" s="185">
        <v>2</v>
      </c>
      <c r="H91" s="265"/>
      <c r="I91" s="184">
        <f t="shared" si="0"/>
        <v>0</v>
      </c>
      <c r="J91" s="176">
        <v>0</v>
      </c>
      <c r="K91" s="187">
        <f t="shared" si="1"/>
        <v>0</v>
      </c>
      <c r="L91" s="187"/>
      <c r="M91" s="187">
        <f>ROUND(G91*(H91),2)</f>
        <v>0</v>
      </c>
      <c r="N91" s="177">
        <v>0</v>
      </c>
      <c r="O91" s="187"/>
      <c r="P91" s="190">
        <v>0</v>
      </c>
      <c r="Q91" s="190"/>
      <c r="R91" s="190">
        <v>0</v>
      </c>
      <c r="S91" s="190">
        <f t="shared" si="2"/>
        <v>0</v>
      </c>
      <c r="T91" s="188"/>
      <c r="U91" s="188"/>
      <c r="V91" s="199">
        <f t="shared" si="3"/>
        <v>0</v>
      </c>
      <c r="W91" s="52"/>
      <c r="X91">
        <v>0</v>
      </c>
      <c r="Z91">
        <v>0</v>
      </c>
    </row>
    <row r="92" spans="1:26" ht="25" customHeight="1">
      <c r="A92" s="179"/>
      <c r="B92" s="210"/>
      <c r="C92" s="180" t="s">
        <v>337</v>
      </c>
      <c r="D92" s="301" t="s">
        <v>338</v>
      </c>
      <c r="E92" s="301"/>
      <c r="F92" s="174" t="s">
        <v>136</v>
      </c>
      <c r="G92" s="175">
        <v>194</v>
      </c>
      <c r="H92" s="264"/>
      <c r="I92" s="174">
        <f t="shared" si="0"/>
        <v>0</v>
      </c>
      <c r="J92" s="176">
        <v>0</v>
      </c>
      <c r="K92" s="177">
        <f t="shared" si="1"/>
        <v>0</v>
      </c>
      <c r="L92" s="177">
        <f>ROUND(G92*(H92),2)</f>
        <v>0</v>
      </c>
      <c r="M92" s="177"/>
      <c r="N92" s="177">
        <v>0</v>
      </c>
      <c r="O92" s="177"/>
      <c r="P92" s="181">
        <v>0</v>
      </c>
      <c r="Q92" s="181"/>
      <c r="R92" s="181">
        <v>0</v>
      </c>
      <c r="S92" s="181">
        <f t="shared" si="2"/>
        <v>0</v>
      </c>
      <c r="T92" s="178"/>
      <c r="U92" s="178"/>
      <c r="V92" s="196">
        <f t="shared" si="3"/>
        <v>0</v>
      </c>
      <c r="W92" s="52"/>
      <c r="X92">
        <v>0</v>
      </c>
      <c r="Z92">
        <v>0</v>
      </c>
    </row>
    <row r="93" spans="1:26" ht="25" customHeight="1">
      <c r="A93" s="179"/>
      <c r="B93" s="211"/>
      <c r="C93" s="189" t="s">
        <v>339</v>
      </c>
      <c r="D93" s="304" t="s">
        <v>340</v>
      </c>
      <c r="E93" s="304"/>
      <c r="F93" s="184" t="s">
        <v>242</v>
      </c>
      <c r="G93" s="185">
        <v>28</v>
      </c>
      <c r="H93" s="265"/>
      <c r="I93" s="184">
        <f t="shared" si="0"/>
        <v>0</v>
      </c>
      <c r="J93" s="176">
        <v>0</v>
      </c>
      <c r="K93" s="187">
        <f t="shared" si="1"/>
        <v>0</v>
      </c>
      <c r="L93" s="187"/>
      <c r="M93" s="187">
        <f t="shared" ref="M93:M99" si="4">ROUND(G93*(H93),2)</f>
        <v>0</v>
      </c>
      <c r="N93" s="177">
        <v>0</v>
      </c>
      <c r="O93" s="187"/>
      <c r="P93" s="190">
        <v>0</v>
      </c>
      <c r="Q93" s="190"/>
      <c r="R93" s="190">
        <v>0</v>
      </c>
      <c r="S93" s="190">
        <f t="shared" si="2"/>
        <v>0</v>
      </c>
      <c r="T93" s="188"/>
      <c r="U93" s="188"/>
      <c r="V93" s="199">
        <f t="shared" si="3"/>
        <v>0</v>
      </c>
      <c r="W93" s="52"/>
      <c r="X93">
        <v>0</v>
      </c>
      <c r="Z93">
        <v>0</v>
      </c>
    </row>
    <row r="94" spans="1:26" ht="25" customHeight="1">
      <c r="A94" s="179"/>
      <c r="B94" s="211"/>
      <c r="C94" s="189" t="s">
        <v>341</v>
      </c>
      <c r="D94" s="304" t="s">
        <v>342</v>
      </c>
      <c r="E94" s="304"/>
      <c r="F94" s="184" t="s">
        <v>242</v>
      </c>
      <c r="G94" s="185">
        <v>49</v>
      </c>
      <c r="H94" s="265"/>
      <c r="I94" s="184">
        <f t="shared" si="0"/>
        <v>0</v>
      </c>
      <c r="J94" s="176">
        <v>0</v>
      </c>
      <c r="K94" s="187">
        <f t="shared" si="1"/>
        <v>0</v>
      </c>
      <c r="L94" s="187"/>
      <c r="M94" s="187">
        <f t="shared" si="4"/>
        <v>0</v>
      </c>
      <c r="N94" s="177">
        <v>0</v>
      </c>
      <c r="O94" s="187"/>
      <c r="P94" s="190">
        <v>0</v>
      </c>
      <c r="Q94" s="190"/>
      <c r="R94" s="190">
        <v>0</v>
      </c>
      <c r="S94" s="190">
        <f t="shared" si="2"/>
        <v>0</v>
      </c>
      <c r="T94" s="188"/>
      <c r="U94" s="188"/>
      <c r="V94" s="199">
        <f t="shared" si="3"/>
        <v>0</v>
      </c>
      <c r="W94" s="52"/>
      <c r="X94">
        <v>0</v>
      </c>
      <c r="Z94">
        <v>0</v>
      </c>
    </row>
    <row r="95" spans="1:26" ht="25" customHeight="1">
      <c r="A95" s="179"/>
      <c r="B95" s="211"/>
      <c r="C95" s="189" t="s">
        <v>343</v>
      </c>
      <c r="D95" s="304" t="s">
        <v>344</v>
      </c>
      <c r="E95" s="304"/>
      <c r="F95" s="184" t="s">
        <v>242</v>
      </c>
      <c r="G95" s="185">
        <v>16</v>
      </c>
      <c r="H95" s="265"/>
      <c r="I95" s="184">
        <f t="shared" si="0"/>
        <v>0</v>
      </c>
      <c r="J95" s="176">
        <v>0</v>
      </c>
      <c r="K95" s="187">
        <f t="shared" si="1"/>
        <v>0</v>
      </c>
      <c r="L95" s="187"/>
      <c r="M95" s="187">
        <f t="shared" si="4"/>
        <v>0</v>
      </c>
      <c r="N95" s="177">
        <v>0</v>
      </c>
      <c r="O95" s="187"/>
      <c r="P95" s="190">
        <v>0</v>
      </c>
      <c r="Q95" s="190"/>
      <c r="R95" s="190">
        <v>0</v>
      </c>
      <c r="S95" s="190">
        <f t="shared" si="2"/>
        <v>0</v>
      </c>
      <c r="T95" s="188"/>
      <c r="U95" s="188"/>
      <c r="V95" s="199">
        <f t="shared" si="3"/>
        <v>0</v>
      </c>
      <c r="W95" s="52"/>
      <c r="X95">
        <v>0</v>
      </c>
      <c r="Z95">
        <v>0</v>
      </c>
    </row>
    <row r="96" spans="1:26" ht="25" customHeight="1">
      <c r="A96" s="179"/>
      <c r="B96" s="211"/>
      <c r="C96" s="189" t="s">
        <v>345</v>
      </c>
      <c r="D96" s="304" t="s">
        <v>346</v>
      </c>
      <c r="E96" s="304"/>
      <c r="F96" s="184" t="s">
        <v>242</v>
      </c>
      <c r="G96" s="185">
        <v>5</v>
      </c>
      <c r="H96" s="265"/>
      <c r="I96" s="184">
        <f t="shared" si="0"/>
        <v>0</v>
      </c>
      <c r="J96" s="176">
        <v>0</v>
      </c>
      <c r="K96" s="187">
        <f t="shared" si="1"/>
        <v>0</v>
      </c>
      <c r="L96" s="187"/>
      <c r="M96" s="187">
        <f t="shared" si="4"/>
        <v>0</v>
      </c>
      <c r="N96" s="177">
        <v>0</v>
      </c>
      <c r="O96" s="187"/>
      <c r="P96" s="190">
        <v>0</v>
      </c>
      <c r="Q96" s="190"/>
      <c r="R96" s="190">
        <v>0</v>
      </c>
      <c r="S96" s="190">
        <f t="shared" si="2"/>
        <v>0</v>
      </c>
      <c r="T96" s="188"/>
      <c r="U96" s="188"/>
      <c r="V96" s="199">
        <f t="shared" si="3"/>
        <v>0</v>
      </c>
      <c r="W96" s="52"/>
      <c r="X96">
        <v>0</v>
      </c>
      <c r="Z96">
        <v>0</v>
      </c>
    </row>
    <row r="97" spans="1:26" ht="25" customHeight="1">
      <c r="A97" s="179"/>
      <c r="B97" s="211"/>
      <c r="C97" s="189" t="s">
        <v>347</v>
      </c>
      <c r="D97" s="304" t="s">
        <v>348</v>
      </c>
      <c r="E97" s="304"/>
      <c r="F97" s="184" t="s">
        <v>242</v>
      </c>
      <c r="G97" s="185">
        <v>42</v>
      </c>
      <c r="H97" s="265"/>
      <c r="I97" s="184">
        <f t="shared" si="0"/>
        <v>0</v>
      </c>
      <c r="J97" s="176">
        <v>0</v>
      </c>
      <c r="K97" s="187">
        <f t="shared" si="1"/>
        <v>0</v>
      </c>
      <c r="L97" s="187"/>
      <c r="M97" s="187">
        <f t="shared" si="4"/>
        <v>0</v>
      </c>
      <c r="N97" s="177">
        <v>0</v>
      </c>
      <c r="O97" s="187"/>
      <c r="P97" s="190">
        <v>0</v>
      </c>
      <c r="Q97" s="190"/>
      <c r="R97" s="190">
        <v>0</v>
      </c>
      <c r="S97" s="190">
        <f t="shared" si="2"/>
        <v>0</v>
      </c>
      <c r="T97" s="188"/>
      <c r="U97" s="188"/>
      <c r="V97" s="199">
        <f t="shared" si="3"/>
        <v>0</v>
      </c>
      <c r="W97" s="52"/>
      <c r="X97">
        <v>0</v>
      </c>
      <c r="Z97">
        <v>0</v>
      </c>
    </row>
    <row r="98" spans="1:26" ht="25" customHeight="1">
      <c r="A98" s="179"/>
      <c r="B98" s="211"/>
      <c r="C98" s="189" t="s">
        <v>349</v>
      </c>
      <c r="D98" s="304" t="s">
        <v>350</v>
      </c>
      <c r="E98" s="304"/>
      <c r="F98" s="184" t="s">
        <v>242</v>
      </c>
      <c r="G98" s="185">
        <v>54</v>
      </c>
      <c r="H98" s="265"/>
      <c r="I98" s="184">
        <f t="shared" si="0"/>
        <v>0</v>
      </c>
      <c r="J98" s="176">
        <v>0</v>
      </c>
      <c r="K98" s="187">
        <f t="shared" si="1"/>
        <v>0</v>
      </c>
      <c r="L98" s="187"/>
      <c r="M98" s="187">
        <f t="shared" si="4"/>
        <v>0</v>
      </c>
      <c r="N98" s="177">
        <v>0</v>
      </c>
      <c r="O98" s="187"/>
      <c r="P98" s="190">
        <v>0</v>
      </c>
      <c r="Q98" s="190"/>
      <c r="R98" s="190">
        <v>0</v>
      </c>
      <c r="S98" s="190">
        <f t="shared" si="2"/>
        <v>0</v>
      </c>
      <c r="T98" s="188"/>
      <c r="U98" s="188"/>
      <c r="V98" s="199">
        <f t="shared" si="3"/>
        <v>0</v>
      </c>
      <c r="W98" s="52"/>
      <c r="X98">
        <v>0</v>
      </c>
      <c r="Z98">
        <v>0</v>
      </c>
    </row>
    <row r="99" spans="1:26" ht="25" customHeight="1">
      <c r="A99" s="179"/>
      <c r="B99" s="211"/>
      <c r="C99" s="189" t="s">
        <v>351</v>
      </c>
      <c r="D99" s="304" t="s">
        <v>352</v>
      </c>
      <c r="E99" s="304"/>
      <c r="F99" s="184" t="s">
        <v>242</v>
      </c>
      <c r="G99" s="185">
        <v>96</v>
      </c>
      <c r="H99" s="265"/>
      <c r="I99" s="184">
        <f t="shared" si="0"/>
        <v>0</v>
      </c>
      <c r="J99" s="176">
        <v>0</v>
      </c>
      <c r="K99" s="187">
        <f t="shared" si="1"/>
        <v>0</v>
      </c>
      <c r="L99" s="187"/>
      <c r="M99" s="187">
        <f t="shared" si="4"/>
        <v>0</v>
      </c>
      <c r="N99" s="177">
        <v>0</v>
      </c>
      <c r="O99" s="187"/>
      <c r="P99" s="190">
        <v>0</v>
      </c>
      <c r="Q99" s="190"/>
      <c r="R99" s="190">
        <v>0</v>
      </c>
      <c r="S99" s="190">
        <f t="shared" si="2"/>
        <v>0</v>
      </c>
      <c r="T99" s="188"/>
      <c r="U99" s="188"/>
      <c r="V99" s="199">
        <f t="shared" si="3"/>
        <v>0</v>
      </c>
      <c r="W99" s="52"/>
      <c r="X99">
        <v>0</v>
      </c>
      <c r="Z99">
        <v>0</v>
      </c>
    </row>
    <row r="100" spans="1:26" ht="25" customHeight="1">
      <c r="A100" s="179"/>
      <c r="B100" s="210"/>
      <c r="C100" s="180" t="s">
        <v>353</v>
      </c>
      <c r="D100" s="301" t="s">
        <v>354</v>
      </c>
      <c r="E100" s="301"/>
      <c r="F100" s="174" t="s">
        <v>136</v>
      </c>
      <c r="G100" s="175">
        <v>18</v>
      </c>
      <c r="H100" s="264"/>
      <c r="I100" s="174">
        <f t="shared" si="0"/>
        <v>0</v>
      </c>
      <c r="J100" s="176">
        <v>0</v>
      </c>
      <c r="K100" s="177">
        <f t="shared" si="1"/>
        <v>0</v>
      </c>
      <c r="L100" s="177">
        <f>ROUND(G100*(H100),2)</f>
        <v>0</v>
      </c>
      <c r="M100" s="177"/>
      <c r="N100" s="177">
        <v>0</v>
      </c>
      <c r="O100" s="177"/>
      <c r="P100" s="181">
        <v>0</v>
      </c>
      <c r="Q100" s="181"/>
      <c r="R100" s="181">
        <v>0</v>
      </c>
      <c r="S100" s="181">
        <f t="shared" si="2"/>
        <v>0</v>
      </c>
      <c r="T100" s="178"/>
      <c r="U100" s="178"/>
      <c r="V100" s="196">
        <f t="shared" si="3"/>
        <v>0</v>
      </c>
      <c r="W100" s="52"/>
      <c r="X100">
        <v>0</v>
      </c>
      <c r="Z100">
        <v>0</v>
      </c>
    </row>
    <row r="101" spans="1:26" ht="35" customHeight="1">
      <c r="A101" s="179"/>
      <c r="B101" s="211"/>
      <c r="C101" s="189" t="s">
        <v>355</v>
      </c>
      <c r="D101" s="304" t="s">
        <v>356</v>
      </c>
      <c r="E101" s="304"/>
      <c r="F101" s="184" t="s">
        <v>242</v>
      </c>
      <c r="G101" s="185">
        <v>18</v>
      </c>
      <c r="H101" s="265"/>
      <c r="I101" s="184">
        <f t="shared" si="0"/>
        <v>0</v>
      </c>
      <c r="J101" s="176">
        <v>0</v>
      </c>
      <c r="K101" s="187">
        <f t="shared" si="1"/>
        <v>0</v>
      </c>
      <c r="L101" s="187"/>
      <c r="M101" s="187">
        <f>ROUND(G101*(H101),2)</f>
        <v>0</v>
      </c>
      <c r="N101" s="177">
        <v>0</v>
      </c>
      <c r="O101" s="187"/>
      <c r="P101" s="190">
        <v>0</v>
      </c>
      <c r="Q101" s="190"/>
      <c r="R101" s="190">
        <v>0</v>
      </c>
      <c r="S101" s="190">
        <f t="shared" si="2"/>
        <v>0</v>
      </c>
      <c r="T101" s="188"/>
      <c r="U101" s="188"/>
      <c r="V101" s="199">
        <f t="shared" si="3"/>
        <v>0</v>
      </c>
      <c r="W101" s="52"/>
      <c r="X101">
        <v>0</v>
      </c>
      <c r="Z101">
        <v>0</v>
      </c>
    </row>
    <row r="102" spans="1:26" ht="25" customHeight="1">
      <c r="A102" s="179"/>
      <c r="B102" s="210"/>
      <c r="C102" s="180" t="s">
        <v>357</v>
      </c>
      <c r="D102" s="301" t="s">
        <v>358</v>
      </c>
      <c r="E102" s="301"/>
      <c r="F102" s="174" t="s">
        <v>136</v>
      </c>
      <c r="G102" s="175">
        <v>13</v>
      </c>
      <c r="H102" s="264"/>
      <c r="I102" s="174">
        <f t="shared" si="0"/>
        <v>0</v>
      </c>
      <c r="J102" s="176">
        <v>0</v>
      </c>
      <c r="K102" s="177">
        <f t="shared" si="1"/>
        <v>0</v>
      </c>
      <c r="L102" s="177">
        <f>ROUND(G102*(H102),2)</f>
        <v>0</v>
      </c>
      <c r="M102" s="177"/>
      <c r="N102" s="177">
        <v>0</v>
      </c>
      <c r="O102" s="177"/>
      <c r="P102" s="181">
        <v>0</v>
      </c>
      <c r="Q102" s="181"/>
      <c r="R102" s="181">
        <v>0</v>
      </c>
      <c r="S102" s="181">
        <f t="shared" si="2"/>
        <v>0</v>
      </c>
      <c r="T102" s="178"/>
      <c r="U102" s="178"/>
      <c r="V102" s="196">
        <f t="shared" si="3"/>
        <v>0</v>
      </c>
      <c r="W102" s="52"/>
      <c r="X102">
        <v>0</v>
      </c>
      <c r="Z102">
        <v>0</v>
      </c>
    </row>
    <row r="103" spans="1:26" ht="25" customHeight="1">
      <c r="A103" s="179"/>
      <c r="B103" s="211"/>
      <c r="C103" s="189" t="s">
        <v>359</v>
      </c>
      <c r="D103" s="304" t="s">
        <v>360</v>
      </c>
      <c r="E103" s="304"/>
      <c r="F103" s="184" t="s">
        <v>242</v>
      </c>
      <c r="G103" s="185">
        <v>13</v>
      </c>
      <c r="H103" s="265"/>
      <c r="I103" s="184">
        <f t="shared" si="0"/>
        <v>0</v>
      </c>
      <c r="J103" s="176">
        <v>0</v>
      </c>
      <c r="K103" s="187">
        <f t="shared" si="1"/>
        <v>0</v>
      </c>
      <c r="L103" s="187"/>
      <c r="M103" s="187">
        <f>ROUND(G103*(H103),2)</f>
        <v>0</v>
      </c>
      <c r="N103" s="177">
        <v>0</v>
      </c>
      <c r="O103" s="187"/>
      <c r="P103" s="190">
        <v>0</v>
      </c>
      <c r="Q103" s="190"/>
      <c r="R103" s="190">
        <v>0</v>
      </c>
      <c r="S103" s="190">
        <f t="shared" si="2"/>
        <v>0</v>
      </c>
      <c r="T103" s="188"/>
      <c r="U103" s="188"/>
      <c r="V103" s="199">
        <f t="shared" si="3"/>
        <v>0</v>
      </c>
      <c r="W103" s="52"/>
      <c r="X103">
        <v>0</v>
      </c>
      <c r="Z103">
        <v>0</v>
      </c>
    </row>
    <row r="104" spans="1:26" ht="25" customHeight="1">
      <c r="A104" s="179"/>
      <c r="B104" s="211"/>
      <c r="C104" s="189" t="s">
        <v>361</v>
      </c>
      <c r="D104" s="304" t="s">
        <v>362</v>
      </c>
      <c r="E104" s="304"/>
      <c r="F104" s="184" t="s">
        <v>242</v>
      </c>
      <c r="G104" s="185">
        <v>13</v>
      </c>
      <c r="H104" s="265"/>
      <c r="I104" s="184">
        <f t="shared" si="0"/>
        <v>0</v>
      </c>
      <c r="J104" s="176">
        <v>0</v>
      </c>
      <c r="K104" s="187">
        <f t="shared" si="1"/>
        <v>0</v>
      </c>
      <c r="L104" s="187"/>
      <c r="M104" s="187">
        <f>ROUND(G104*(H104),2)</f>
        <v>0</v>
      </c>
      <c r="N104" s="177">
        <v>0</v>
      </c>
      <c r="O104" s="187"/>
      <c r="P104" s="190">
        <v>0</v>
      </c>
      <c r="Q104" s="190"/>
      <c r="R104" s="190">
        <v>0</v>
      </c>
      <c r="S104" s="190">
        <f t="shared" si="2"/>
        <v>0</v>
      </c>
      <c r="T104" s="188"/>
      <c r="U104" s="188"/>
      <c r="V104" s="199">
        <f t="shared" si="3"/>
        <v>0</v>
      </c>
      <c r="W104" s="52"/>
      <c r="X104">
        <v>0</v>
      </c>
      <c r="Z104">
        <v>0</v>
      </c>
    </row>
    <row r="105" spans="1:26" ht="25" customHeight="1">
      <c r="A105" s="179"/>
      <c r="B105" s="210"/>
      <c r="C105" s="180" t="s">
        <v>363</v>
      </c>
      <c r="D105" s="301" t="s">
        <v>364</v>
      </c>
      <c r="E105" s="301"/>
      <c r="F105" s="174" t="s">
        <v>136</v>
      </c>
      <c r="G105" s="175">
        <v>1</v>
      </c>
      <c r="H105" s="264"/>
      <c r="I105" s="174">
        <f t="shared" si="0"/>
        <v>0</v>
      </c>
      <c r="J105" s="176">
        <v>0</v>
      </c>
      <c r="K105" s="177">
        <f t="shared" si="1"/>
        <v>0</v>
      </c>
      <c r="L105" s="177">
        <f>ROUND(G105*(H105),2)</f>
        <v>0</v>
      </c>
      <c r="M105" s="177"/>
      <c r="N105" s="177">
        <v>0</v>
      </c>
      <c r="O105" s="177"/>
      <c r="P105" s="181">
        <v>0</v>
      </c>
      <c r="Q105" s="181"/>
      <c r="R105" s="181">
        <v>0</v>
      </c>
      <c r="S105" s="181">
        <f t="shared" si="2"/>
        <v>0</v>
      </c>
      <c r="T105" s="178"/>
      <c r="U105" s="178"/>
      <c r="V105" s="196">
        <f t="shared" si="3"/>
        <v>0</v>
      </c>
      <c r="W105" s="52"/>
      <c r="X105">
        <v>0</v>
      </c>
      <c r="Z105">
        <v>0</v>
      </c>
    </row>
    <row r="106" spans="1:26" ht="25" customHeight="1">
      <c r="A106" s="179"/>
      <c r="B106" s="211"/>
      <c r="C106" s="189" t="s">
        <v>365</v>
      </c>
      <c r="D106" s="304" t="s">
        <v>366</v>
      </c>
      <c r="E106" s="304"/>
      <c r="F106" s="184" t="s">
        <v>242</v>
      </c>
      <c r="G106" s="185">
        <v>1</v>
      </c>
      <c r="H106" s="265"/>
      <c r="I106" s="184">
        <f t="shared" si="0"/>
        <v>0</v>
      </c>
      <c r="J106" s="176">
        <v>0</v>
      </c>
      <c r="K106" s="187">
        <f t="shared" si="1"/>
        <v>0</v>
      </c>
      <c r="L106" s="187"/>
      <c r="M106" s="187">
        <f>ROUND(G106*(H106),2)</f>
        <v>0</v>
      </c>
      <c r="N106" s="177">
        <v>0</v>
      </c>
      <c r="O106" s="187"/>
      <c r="P106" s="190">
        <v>0</v>
      </c>
      <c r="Q106" s="190"/>
      <c r="R106" s="190">
        <v>0</v>
      </c>
      <c r="S106" s="190">
        <f t="shared" si="2"/>
        <v>0</v>
      </c>
      <c r="T106" s="188"/>
      <c r="U106" s="188"/>
      <c r="V106" s="199">
        <f t="shared" si="3"/>
        <v>0</v>
      </c>
      <c r="W106" s="52"/>
      <c r="X106">
        <v>0</v>
      </c>
      <c r="Z106">
        <v>0</v>
      </c>
    </row>
    <row r="107" spans="1:26" ht="25" customHeight="1">
      <c r="A107" s="179"/>
      <c r="B107" s="211"/>
      <c r="C107" s="189" t="s">
        <v>367</v>
      </c>
      <c r="D107" s="304" t="s">
        <v>368</v>
      </c>
      <c r="E107" s="304"/>
      <c r="F107" s="184" t="s">
        <v>242</v>
      </c>
      <c r="G107" s="185">
        <v>1</v>
      </c>
      <c r="H107" s="265"/>
      <c r="I107" s="184">
        <f t="shared" si="0"/>
        <v>0</v>
      </c>
      <c r="J107" s="176">
        <v>0</v>
      </c>
      <c r="K107" s="187">
        <f t="shared" si="1"/>
        <v>0</v>
      </c>
      <c r="L107" s="187"/>
      <c r="M107" s="187">
        <f>ROUND(G107*(H107),2)</f>
        <v>0</v>
      </c>
      <c r="N107" s="177">
        <v>0</v>
      </c>
      <c r="O107" s="187"/>
      <c r="P107" s="190">
        <v>0</v>
      </c>
      <c r="Q107" s="190"/>
      <c r="R107" s="190">
        <v>0</v>
      </c>
      <c r="S107" s="190">
        <f t="shared" si="2"/>
        <v>0</v>
      </c>
      <c r="T107" s="188"/>
      <c r="U107" s="188"/>
      <c r="V107" s="199">
        <f t="shared" si="3"/>
        <v>0</v>
      </c>
      <c r="W107" s="52"/>
      <c r="X107">
        <v>0</v>
      </c>
      <c r="Z107">
        <v>0</v>
      </c>
    </row>
    <row r="108" spans="1:26" ht="25" customHeight="1">
      <c r="A108" s="179"/>
      <c r="B108" s="211"/>
      <c r="C108" s="189" t="s">
        <v>369</v>
      </c>
      <c r="D108" s="304" t="s">
        <v>370</v>
      </c>
      <c r="E108" s="304"/>
      <c r="F108" s="184" t="s">
        <v>242</v>
      </c>
      <c r="G108" s="185">
        <v>1</v>
      </c>
      <c r="H108" s="265"/>
      <c r="I108" s="184">
        <f t="shared" ref="I108:I139" si="5">ROUND(G108*(H108),2)</f>
        <v>0</v>
      </c>
      <c r="J108" s="176">
        <v>0</v>
      </c>
      <c r="K108" s="187">
        <f t="shared" ref="K108:K139" si="6">ROUND(G108*(O108),2)</f>
        <v>0</v>
      </c>
      <c r="L108" s="187"/>
      <c r="M108" s="187">
        <f>ROUND(G108*(H108),2)</f>
        <v>0</v>
      </c>
      <c r="N108" s="177">
        <v>0</v>
      </c>
      <c r="O108" s="187"/>
      <c r="P108" s="190">
        <v>0</v>
      </c>
      <c r="Q108" s="190"/>
      <c r="R108" s="190">
        <v>0</v>
      </c>
      <c r="S108" s="190">
        <f t="shared" ref="S108:S139" si="7">ROUND(G108*(P108),3)</f>
        <v>0</v>
      </c>
      <c r="T108" s="188"/>
      <c r="U108" s="188"/>
      <c r="V108" s="199">
        <f t="shared" ref="V108:V139" si="8">ROUND(G108*(X108),3)</f>
        <v>0</v>
      </c>
      <c r="W108" s="52"/>
      <c r="X108">
        <v>0</v>
      </c>
      <c r="Z108">
        <v>0</v>
      </c>
    </row>
    <row r="109" spans="1:26" ht="25" customHeight="1">
      <c r="A109" s="179"/>
      <c r="B109" s="210"/>
      <c r="C109" s="180" t="s">
        <v>371</v>
      </c>
      <c r="D109" s="301" t="s">
        <v>372</v>
      </c>
      <c r="E109" s="301"/>
      <c r="F109" s="174" t="s">
        <v>109</v>
      </c>
      <c r="G109" s="175">
        <v>1500</v>
      </c>
      <c r="H109" s="264"/>
      <c r="I109" s="174">
        <f t="shared" si="5"/>
        <v>0</v>
      </c>
      <c r="J109" s="176">
        <v>0</v>
      </c>
      <c r="K109" s="177">
        <f t="shared" si="6"/>
        <v>0</v>
      </c>
      <c r="L109" s="177">
        <f>ROUND(G109*(H109),2)</f>
        <v>0</v>
      </c>
      <c r="M109" s="177"/>
      <c r="N109" s="177">
        <v>0</v>
      </c>
      <c r="O109" s="177"/>
      <c r="P109" s="181">
        <v>0</v>
      </c>
      <c r="Q109" s="181"/>
      <c r="R109" s="181">
        <v>0</v>
      </c>
      <c r="S109" s="181">
        <f t="shared" si="7"/>
        <v>0</v>
      </c>
      <c r="T109" s="178"/>
      <c r="U109" s="178"/>
      <c r="V109" s="196">
        <f t="shared" si="8"/>
        <v>0</v>
      </c>
      <c r="W109" s="52"/>
      <c r="X109">
        <v>0</v>
      </c>
      <c r="Z109">
        <v>0</v>
      </c>
    </row>
    <row r="110" spans="1:26" ht="25" customHeight="1">
      <c r="A110" s="179"/>
      <c r="B110" s="211"/>
      <c r="C110" s="189" t="s">
        <v>373</v>
      </c>
      <c r="D110" s="304" t="s">
        <v>374</v>
      </c>
      <c r="E110" s="304"/>
      <c r="F110" s="184" t="s">
        <v>109</v>
      </c>
      <c r="G110" s="185">
        <v>1500</v>
      </c>
      <c r="H110" s="265"/>
      <c r="I110" s="184">
        <f t="shared" si="5"/>
        <v>0</v>
      </c>
      <c r="J110" s="176">
        <v>0</v>
      </c>
      <c r="K110" s="187">
        <f t="shared" si="6"/>
        <v>0</v>
      </c>
      <c r="L110" s="187"/>
      <c r="M110" s="187">
        <f>ROUND(G110*(H110),2)</f>
        <v>0</v>
      </c>
      <c r="N110" s="177">
        <v>0</v>
      </c>
      <c r="O110" s="187"/>
      <c r="P110" s="190">
        <v>0</v>
      </c>
      <c r="Q110" s="190"/>
      <c r="R110" s="190">
        <v>0</v>
      </c>
      <c r="S110" s="190">
        <f t="shared" si="7"/>
        <v>0</v>
      </c>
      <c r="T110" s="188"/>
      <c r="U110" s="188"/>
      <c r="V110" s="199">
        <f t="shared" si="8"/>
        <v>0</v>
      </c>
      <c r="W110" s="52"/>
      <c r="X110">
        <v>0</v>
      </c>
      <c r="Z110">
        <v>0</v>
      </c>
    </row>
    <row r="111" spans="1:26" ht="25" customHeight="1">
      <c r="A111" s="179"/>
      <c r="B111" s="210"/>
      <c r="C111" s="180" t="s">
        <v>375</v>
      </c>
      <c r="D111" s="301" t="s">
        <v>376</v>
      </c>
      <c r="E111" s="301"/>
      <c r="F111" s="174" t="s">
        <v>109</v>
      </c>
      <c r="G111" s="175">
        <v>850</v>
      </c>
      <c r="H111" s="264"/>
      <c r="I111" s="174">
        <f t="shared" si="5"/>
        <v>0</v>
      </c>
      <c r="J111" s="176">
        <v>0</v>
      </c>
      <c r="K111" s="177">
        <f t="shared" si="6"/>
        <v>0</v>
      </c>
      <c r="L111" s="177">
        <f>ROUND(G111*(H111),2)</f>
        <v>0</v>
      </c>
      <c r="M111" s="177"/>
      <c r="N111" s="177">
        <v>0</v>
      </c>
      <c r="O111" s="177"/>
      <c r="P111" s="181">
        <v>0</v>
      </c>
      <c r="Q111" s="181"/>
      <c r="R111" s="181">
        <v>0</v>
      </c>
      <c r="S111" s="181">
        <f t="shared" si="7"/>
        <v>0</v>
      </c>
      <c r="T111" s="178"/>
      <c r="U111" s="178"/>
      <c r="V111" s="196">
        <f t="shared" si="8"/>
        <v>0</v>
      </c>
      <c r="W111" s="52"/>
      <c r="X111">
        <v>0</v>
      </c>
      <c r="Z111">
        <v>0</v>
      </c>
    </row>
    <row r="112" spans="1:26" ht="25" customHeight="1">
      <c r="A112" s="179"/>
      <c r="B112" s="211"/>
      <c r="C112" s="189" t="s">
        <v>377</v>
      </c>
      <c r="D112" s="304" t="s">
        <v>378</v>
      </c>
      <c r="E112" s="304"/>
      <c r="F112" s="183" t="s">
        <v>109</v>
      </c>
      <c r="G112" s="185">
        <v>850</v>
      </c>
      <c r="H112" s="265"/>
      <c r="I112" s="184">
        <f t="shared" si="5"/>
        <v>0</v>
      </c>
      <c r="J112" s="176">
        <v>0</v>
      </c>
      <c r="K112" s="188">
        <f t="shared" si="6"/>
        <v>0</v>
      </c>
      <c r="L112" s="188"/>
      <c r="M112" s="188">
        <f>ROUND(G112*(H112),2)</f>
        <v>0</v>
      </c>
      <c r="N112" s="177">
        <v>0</v>
      </c>
      <c r="O112" s="188"/>
      <c r="P112" s="190">
        <v>0</v>
      </c>
      <c r="Q112" s="190"/>
      <c r="R112" s="190">
        <v>0</v>
      </c>
      <c r="S112" s="190">
        <f t="shared" si="7"/>
        <v>0</v>
      </c>
      <c r="T112" s="188"/>
      <c r="U112" s="188"/>
      <c r="V112" s="199">
        <f t="shared" si="8"/>
        <v>0</v>
      </c>
      <c r="W112" s="52"/>
      <c r="X112">
        <v>0</v>
      </c>
      <c r="Z112">
        <v>0</v>
      </c>
    </row>
    <row r="113" spans="1:26" ht="25" customHeight="1">
      <c r="A113" s="179"/>
      <c r="B113" s="210"/>
      <c r="C113" s="180" t="s">
        <v>379</v>
      </c>
      <c r="D113" s="301" t="s">
        <v>380</v>
      </c>
      <c r="E113" s="301"/>
      <c r="F113" s="173" t="s">
        <v>109</v>
      </c>
      <c r="G113" s="175">
        <v>860</v>
      </c>
      <c r="H113" s="264"/>
      <c r="I113" s="174">
        <f t="shared" si="5"/>
        <v>0</v>
      </c>
      <c r="J113" s="176">
        <v>0</v>
      </c>
      <c r="K113" s="178">
        <f t="shared" si="6"/>
        <v>0</v>
      </c>
      <c r="L113" s="178">
        <f>ROUND(G113*(H113),2)</f>
        <v>0</v>
      </c>
      <c r="M113" s="178"/>
      <c r="N113" s="177">
        <v>0</v>
      </c>
      <c r="O113" s="178"/>
      <c r="P113" s="181">
        <v>0</v>
      </c>
      <c r="Q113" s="181"/>
      <c r="R113" s="181">
        <v>0</v>
      </c>
      <c r="S113" s="181">
        <f t="shared" si="7"/>
        <v>0</v>
      </c>
      <c r="T113" s="178"/>
      <c r="U113" s="178"/>
      <c r="V113" s="196">
        <f t="shared" si="8"/>
        <v>0</v>
      </c>
      <c r="W113" s="52"/>
      <c r="X113">
        <v>0</v>
      </c>
      <c r="Z113">
        <v>0</v>
      </c>
    </row>
    <row r="114" spans="1:26" ht="25" customHeight="1">
      <c r="A114" s="179"/>
      <c r="B114" s="211"/>
      <c r="C114" s="189" t="s">
        <v>381</v>
      </c>
      <c r="D114" s="304" t="s">
        <v>382</v>
      </c>
      <c r="E114" s="304"/>
      <c r="F114" s="183" t="s">
        <v>109</v>
      </c>
      <c r="G114" s="185">
        <v>860</v>
      </c>
      <c r="H114" s="265"/>
      <c r="I114" s="184">
        <f t="shared" si="5"/>
        <v>0</v>
      </c>
      <c r="J114" s="176">
        <v>0</v>
      </c>
      <c r="K114" s="188">
        <f t="shared" si="6"/>
        <v>0</v>
      </c>
      <c r="L114" s="188"/>
      <c r="M114" s="188">
        <f>ROUND(G114*(H114),2)</f>
        <v>0</v>
      </c>
      <c r="N114" s="177">
        <v>0</v>
      </c>
      <c r="O114" s="188"/>
      <c r="P114" s="190">
        <v>0</v>
      </c>
      <c r="Q114" s="190"/>
      <c r="R114" s="190">
        <v>0</v>
      </c>
      <c r="S114" s="190">
        <f t="shared" si="7"/>
        <v>0</v>
      </c>
      <c r="T114" s="188"/>
      <c r="U114" s="188"/>
      <c r="V114" s="199">
        <f t="shared" si="8"/>
        <v>0</v>
      </c>
      <c r="W114" s="52"/>
      <c r="X114">
        <v>0</v>
      </c>
      <c r="Z114">
        <v>0</v>
      </c>
    </row>
    <row r="115" spans="1:26" ht="25" customHeight="1">
      <c r="A115" s="179"/>
      <c r="B115" s="210"/>
      <c r="C115" s="180" t="s">
        <v>383</v>
      </c>
      <c r="D115" s="301" t="s">
        <v>384</v>
      </c>
      <c r="E115" s="301"/>
      <c r="F115" s="173" t="s">
        <v>109</v>
      </c>
      <c r="G115" s="175">
        <v>250</v>
      </c>
      <c r="H115" s="264"/>
      <c r="I115" s="174">
        <f t="shared" si="5"/>
        <v>0</v>
      </c>
      <c r="J115" s="176">
        <v>0</v>
      </c>
      <c r="K115" s="178">
        <f t="shared" si="6"/>
        <v>0</v>
      </c>
      <c r="L115" s="178">
        <f>ROUND(G115*(H115),2)</f>
        <v>0</v>
      </c>
      <c r="M115" s="178"/>
      <c r="N115" s="177">
        <v>0</v>
      </c>
      <c r="O115" s="178"/>
      <c r="P115" s="181">
        <v>0</v>
      </c>
      <c r="Q115" s="181"/>
      <c r="R115" s="181">
        <v>0</v>
      </c>
      <c r="S115" s="181">
        <f t="shared" si="7"/>
        <v>0</v>
      </c>
      <c r="T115" s="178"/>
      <c r="U115" s="178"/>
      <c r="V115" s="196">
        <f t="shared" si="8"/>
        <v>0</v>
      </c>
      <c r="W115" s="52"/>
      <c r="X115">
        <v>0</v>
      </c>
      <c r="Z115">
        <v>0</v>
      </c>
    </row>
    <row r="116" spans="1:26" ht="25" customHeight="1">
      <c r="A116" s="179"/>
      <c r="B116" s="211"/>
      <c r="C116" s="189" t="s">
        <v>385</v>
      </c>
      <c r="D116" s="304" t="s">
        <v>386</v>
      </c>
      <c r="E116" s="304"/>
      <c r="F116" s="183" t="s">
        <v>109</v>
      </c>
      <c r="G116" s="185">
        <v>250</v>
      </c>
      <c r="H116" s="265"/>
      <c r="I116" s="184">
        <f t="shared" si="5"/>
        <v>0</v>
      </c>
      <c r="J116" s="176">
        <v>0</v>
      </c>
      <c r="K116" s="188">
        <f t="shared" si="6"/>
        <v>0</v>
      </c>
      <c r="L116" s="188"/>
      <c r="M116" s="188">
        <f>ROUND(G116*(H116),2)</f>
        <v>0</v>
      </c>
      <c r="N116" s="177">
        <v>0</v>
      </c>
      <c r="O116" s="188"/>
      <c r="P116" s="190">
        <v>0</v>
      </c>
      <c r="Q116" s="190"/>
      <c r="R116" s="190">
        <v>0</v>
      </c>
      <c r="S116" s="190">
        <f t="shared" si="7"/>
        <v>0</v>
      </c>
      <c r="T116" s="188"/>
      <c r="U116" s="188"/>
      <c r="V116" s="199">
        <f t="shared" si="8"/>
        <v>0</v>
      </c>
      <c r="W116" s="52"/>
      <c r="X116">
        <v>0</v>
      </c>
      <c r="Z116">
        <v>0</v>
      </c>
    </row>
    <row r="117" spans="1:26" ht="25" customHeight="1">
      <c r="A117" s="179"/>
      <c r="B117" s="210"/>
      <c r="C117" s="180" t="s">
        <v>387</v>
      </c>
      <c r="D117" s="301" t="s">
        <v>388</v>
      </c>
      <c r="E117" s="301"/>
      <c r="F117" s="173" t="s">
        <v>109</v>
      </c>
      <c r="G117" s="175">
        <v>150</v>
      </c>
      <c r="H117" s="264"/>
      <c r="I117" s="174">
        <f t="shared" si="5"/>
        <v>0</v>
      </c>
      <c r="J117" s="176">
        <v>0</v>
      </c>
      <c r="K117" s="178">
        <f t="shared" si="6"/>
        <v>0</v>
      </c>
      <c r="L117" s="178">
        <f>ROUND(G117*(H117),2)</f>
        <v>0</v>
      </c>
      <c r="M117" s="178"/>
      <c r="N117" s="177">
        <v>0</v>
      </c>
      <c r="O117" s="178"/>
      <c r="P117" s="181">
        <v>0</v>
      </c>
      <c r="Q117" s="181"/>
      <c r="R117" s="181">
        <v>0</v>
      </c>
      <c r="S117" s="181">
        <f t="shared" si="7"/>
        <v>0</v>
      </c>
      <c r="T117" s="178"/>
      <c r="U117" s="178"/>
      <c r="V117" s="196">
        <f t="shared" si="8"/>
        <v>0</v>
      </c>
      <c r="W117" s="52"/>
      <c r="X117">
        <v>0</v>
      </c>
      <c r="Z117">
        <v>0</v>
      </c>
    </row>
    <row r="118" spans="1:26" ht="25" customHeight="1">
      <c r="A118" s="179"/>
      <c r="B118" s="211"/>
      <c r="C118" s="189" t="s">
        <v>389</v>
      </c>
      <c r="D118" s="304" t="s">
        <v>390</v>
      </c>
      <c r="E118" s="304"/>
      <c r="F118" s="183" t="s">
        <v>109</v>
      </c>
      <c r="G118" s="185">
        <v>150</v>
      </c>
      <c r="H118" s="265"/>
      <c r="I118" s="184">
        <f t="shared" si="5"/>
        <v>0</v>
      </c>
      <c r="J118" s="176">
        <v>0</v>
      </c>
      <c r="K118" s="188">
        <f t="shared" si="6"/>
        <v>0</v>
      </c>
      <c r="L118" s="188"/>
      <c r="M118" s="188">
        <f>ROUND(G118*(H118),2)</f>
        <v>0</v>
      </c>
      <c r="N118" s="177">
        <v>0</v>
      </c>
      <c r="O118" s="188"/>
      <c r="P118" s="190">
        <v>0</v>
      </c>
      <c r="Q118" s="190"/>
      <c r="R118" s="190">
        <v>0</v>
      </c>
      <c r="S118" s="190">
        <f t="shared" si="7"/>
        <v>0</v>
      </c>
      <c r="T118" s="188"/>
      <c r="U118" s="188"/>
      <c r="V118" s="199">
        <f t="shared" si="8"/>
        <v>0</v>
      </c>
      <c r="W118" s="52"/>
      <c r="X118">
        <v>0</v>
      </c>
      <c r="Z118">
        <v>0</v>
      </c>
    </row>
    <row r="119" spans="1:26" ht="25" customHeight="1">
      <c r="A119" s="179"/>
      <c r="B119" s="210"/>
      <c r="C119" s="180" t="s">
        <v>391</v>
      </c>
      <c r="D119" s="301" t="s">
        <v>392</v>
      </c>
      <c r="E119" s="301"/>
      <c r="F119" s="173" t="s">
        <v>109</v>
      </c>
      <c r="G119" s="175">
        <v>150</v>
      </c>
      <c r="H119" s="264"/>
      <c r="I119" s="174">
        <f t="shared" si="5"/>
        <v>0</v>
      </c>
      <c r="J119" s="176">
        <v>0</v>
      </c>
      <c r="K119" s="178">
        <f t="shared" si="6"/>
        <v>0</v>
      </c>
      <c r="L119" s="178">
        <f>ROUND(G119*(H119),2)</f>
        <v>0</v>
      </c>
      <c r="M119" s="178"/>
      <c r="N119" s="177">
        <v>0</v>
      </c>
      <c r="O119" s="178"/>
      <c r="P119" s="181">
        <v>0</v>
      </c>
      <c r="Q119" s="181"/>
      <c r="R119" s="181">
        <v>0</v>
      </c>
      <c r="S119" s="181">
        <f t="shared" si="7"/>
        <v>0</v>
      </c>
      <c r="T119" s="178"/>
      <c r="U119" s="178"/>
      <c r="V119" s="196">
        <f t="shared" si="8"/>
        <v>0</v>
      </c>
      <c r="W119" s="52"/>
      <c r="X119">
        <v>0</v>
      </c>
      <c r="Z119">
        <v>0</v>
      </c>
    </row>
    <row r="120" spans="1:26" ht="25" customHeight="1">
      <c r="A120" s="179"/>
      <c r="B120" s="211"/>
      <c r="C120" s="189" t="s">
        <v>393</v>
      </c>
      <c r="D120" s="304" t="s">
        <v>394</v>
      </c>
      <c r="E120" s="304"/>
      <c r="F120" s="183" t="s">
        <v>109</v>
      </c>
      <c r="G120" s="185">
        <v>150</v>
      </c>
      <c r="H120" s="265"/>
      <c r="I120" s="184">
        <f t="shared" si="5"/>
        <v>0</v>
      </c>
      <c r="J120" s="176">
        <v>0</v>
      </c>
      <c r="K120" s="188">
        <f t="shared" si="6"/>
        <v>0</v>
      </c>
      <c r="L120" s="188"/>
      <c r="M120" s="188">
        <f>ROUND(G120*(H120),2)</f>
        <v>0</v>
      </c>
      <c r="N120" s="177">
        <v>0</v>
      </c>
      <c r="O120" s="188"/>
      <c r="P120" s="190">
        <v>0</v>
      </c>
      <c r="Q120" s="190"/>
      <c r="R120" s="190">
        <v>0</v>
      </c>
      <c r="S120" s="190">
        <f t="shared" si="7"/>
        <v>0</v>
      </c>
      <c r="T120" s="188"/>
      <c r="U120" s="188"/>
      <c r="V120" s="199">
        <f t="shared" si="8"/>
        <v>0</v>
      </c>
      <c r="W120" s="52"/>
      <c r="X120">
        <v>0</v>
      </c>
      <c r="Z120">
        <v>0</v>
      </c>
    </row>
    <row r="121" spans="1:26" ht="25" customHeight="1">
      <c r="A121" s="179"/>
      <c r="B121" s="210"/>
      <c r="C121" s="180" t="s">
        <v>395</v>
      </c>
      <c r="D121" s="301" t="s">
        <v>396</v>
      </c>
      <c r="E121" s="301"/>
      <c r="F121" s="173" t="s">
        <v>109</v>
      </c>
      <c r="G121" s="175">
        <v>100</v>
      </c>
      <c r="H121" s="264"/>
      <c r="I121" s="174">
        <f t="shared" si="5"/>
        <v>0</v>
      </c>
      <c r="J121" s="176">
        <v>0</v>
      </c>
      <c r="K121" s="178">
        <f t="shared" si="6"/>
        <v>0</v>
      </c>
      <c r="L121" s="178">
        <f>ROUND(G121*(H121),2)</f>
        <v>0</v>
      </c>
      <c r="M121" s="178"/>
      <c r="N121" s="177">
        <v>0</v>
      </c>
      <c r="O121" s="178"/>
      <c r="P121" s="181">
        <v>0</v>
      </c>
      <c r="Q121" s="181"/>
      <c r="R121" s="181">
        <v>0</v>
      </c>
      <c r="S121" s="181">
        <f t="shared" si="7"/>
        <v>0</v>
      </c>
      <c r="T121" s="178"/>
      <c r="U121" s="178"/>
      <c r="V121" s="196">
        <f t="shared" si="8"/>
        <v>0</v>
      </c>
      <c r="W121" s="52"/>
      <c r="X121">
        <v>0</v>
      </c>
      <c r="Z121">
        <v>0</v>
      </c>
    </row>
    <row r="122" spans="1:26" ht="25" customHeight="1">
      <c r="A122" s="179"/>
      <c r="B122" s="211"/>
      <c r="C122" s="189" t="s">
        <v>397</v>
      </c>
      <c r="D122" s="304" t="s">
        <v>398</v>
      </c>
      <c r="E122" s="304"/>
      <c r="F122" s="183" t="s">
        <v>109</v>
      </c>
      <c r="G122" s="185">
        <v>100</v>
      </c>
      <c r="H122" s="265"/>
      <c r="I122" s="184">
        <f t="shared" si="5"/>
        <v>0</v>
      </c>
      <c r="J122" s="176">
        <v>0</v>
      </c>
      <c r="K122" s="188">
        <f t="shared" si="6"/>
        <v>0</v>
      </c>
      <c r="L122" s="188"/>
      <c r="M122" s="188">
        <f>ROUND(G122*(H122),2)</f>
        <v>0</v>
      </c>
      <c r="N122" s="177">
        <v>0</v>
      </c>
      <c r="O122" s="188"/>
      <c r="P122" s="190">
        <v>0</v>
      </c>
      <c r="Q122" s="190"/>
      <c r="R122" s="190">
        <v>0</v>
      </c>
      <c r="S122" s="190">
        <f t="shared" si="7"/>
        <v>0</v>
      </c>
      <c r="T122" s="188"/>
      <c r="U122" s="188"/>
      <c r="V122" s="199">
        <f t="shared" si="8"/>
        <v>0</v>
      </c>
      <c r="W122" s="52"/>
      <c r="X122">
        <v>0</v>
      </c>
      <c r="Z122">
        <v>0</v>
      </c>
    </row>
    <row r="123" spans="1:26" ht="25" customHeight="1">
      <c r="A123" s="179"/>
      <c r="B123" s="210"/>
      <c r="C123" s="180" t="s">
        <v>399</v>
      </c>
      <c r="D123" s="301" t="s">
        <v>400</v>
      </c>
      <c r="E123" s="301"/>
      <c r="F123" s="173" t="s">
        <v>109</v>
      </c>
      <c r="G123" s="175">
        <v>45</v>
      </c>
      <c r="H123" s="264"/>
      <c r="I123" s="174">
        <f t="shared" si="5"/>
        <v>0</v>
      </c>
      <c r="J123" s="176">
        <v>0</v>
      </c>
      <c r="K123" s="178">
        <f t="shared" si="6"/>
        <v>0</v>
      </c>
      <c r="L123" s="178">
        <f>ROUND(G123*(H123),2)</f>
        <v>0</v>
      </c>
      <c r="M123" s="178"/>
      <c r="N123" s="177">
        <v>0</v>
      </c>
      <c r="O123" s="178"/>
      <c r="P123" s="181">
        <v>0</v>
      </c>
      <c r="Q123" s="181"/>
      <c r="R123" s="181">
        <v>0</v>
      </c>
      <c r="S123" s="181">
        <f t="shared" si="7"/>
        <v>0</v>
      </c>
      <c r="T123" s="178"/>
      <c r="U123" s="178"/>
      <c r="V123" s="196">
        <f t="shared" si="8"/>
        <v>0</v>
      </c>
      <c r="W123" s="52"/>
      <c r="X123">
        <v>0</v>
      </c>
      <c r="Z123">
        <v>0</v>
      </c>
    </row>
    <row r="124" spans="1:26" ht="25" customHeight="1">
      <c r="A124" s="179"/>
      <c r="B124" s="211"/>
      <c r="C124" s="189" t="s">
        <v>401</v>
      </c>
      <c r="D124" s="304" t="s">
        <v>402</v>
      </c>
      <c r="E124" s="304"/>
      <c r="F124" s="183" t="s">
        <v>109</v>
      </c>
      <c r="G124" s="185">
        <v>45</v>
      </c>
      <c r="H124" s="265"/>
      <c r="I124" s="184">
        <f t="shared" si="5"/>
        <v>0</v>
      </c>
      <c r="J124" s="176">
        <v>0</v>
      </c>
      <c r="K124" s="188">
        <f t="shared" si="6"/>
        <v>0</v>
      </c>
      <c r="L124" s="188"/>
      <c r="M124" s="188">
        <f>ROUND(G124*(H124),2)</f>
        <v>0</v>
      </c>
      <c r="N124" s="177">
        <v>0</v>
      </c>
      <c r="O124" s="188"/>
      <c r="P124" s="190">
        <v>0</v>
      </c>
      <c r="Q124" s="190"/>
      <c r="R124" s="190">
        <v>0</v>
      </c>
      <c r="S124" s="190">
        <f t="shared" si="7"/>
        <v>0</v>
      </c>
      <c r="T124" s="188"/>
      <c r="U124" s="188"/>
      <c r="V124" s="199">
        <f t="shared" si="8"/>
        <v>0</v>
      </c>
      <c r="W124" s="52"/>
      <c r="X124">
        <v>0</v>
      </c>
      <c r="Z124">
        <v>0</v>
      </c>
    </row>
    <row r="125" spans="1:26" ht="25" customHeight="1">
      <c r="A125" s="179"/>
      <c r="B125" s="210"/>
      <c r="C125" s="180" t="s">
        <v>403</v>
      </c>
      <c r="D125" s="301" t="s">
        <v>404</v>
      </c>
      <c r="E125" s="301"/>
      <c r="F125" s="173" t="s">
        <v>109</v>
      </c>
      <c r="G125" s="175">
        <v>850</v>
      </c>
      <c r="H125" s="264"/>
      <c r="I125" s="174">
        <f t="shared" si="5"/>
        <v>0</v>
      </c>
      <c r="J125" s="176">
        <v>0</v>
      </c>
      <c r="K125" s="178">
        <f t="shared" si="6"/>
        <v>0</v>
      </c>
      <c r="L125" s="178">
        <f>ROUND(G125*(H125),2)</f>
        <v>0</v>
      </c>
      <c r="M125" s="178"/>
      <c r="N125" s="177">
        <v>0</v>
      </c>
      <c r="O125" s="178"/>
      <c r="P125" s="181">
        <v>0</v>
      </c>
      <c r="Q125" s="181"/>
      <c r="R125" s="181">
        <v>0</v>
      </c>
      <c r="S125" s="181">
        <f t="shared" si="7"/>
        <v>0</v>
      </c>
      <c r="T125" s="178"/>
      <c r="U125" s="178"/>
      <c r="V125" s="196">
        <f t="shared" si="8"/>
        <v>0</v>
      </c>
      <c r="W125" s="52"/>
      <c r="X125">
        <v>0</v>
      </c>
      <c r="Z125">
        <v>0</v>
      </c>
    </row>
    <row r="126" spans="1:26" ht="25" customHeight="1">
      <c r="A126" s="179"/>
      <c r="B126" s="211"/>
      <c r="C126" s="189" t="s">
        <v>405</v>
      </c>
      <c r="D126" s="304" t="s">
        <v>406</v>
      </c>
      <c r="E126" s="304"/>
      <c r="F126" s="183" t="s">
        <v>109</v>
      </c>
      <c r="G126" s="185">
        <v>850</v>
      </c>
      <c r="H126" s="265"/>
      <c r="I126" s="184">
        <f t="shared" si="5"/>
        <v>0</v>
      </c>
      <c r="J126" s="176">
        <v>0</v>
      </c>
      <c r="K126" s="188">
        <f t="shared" si="6"/>
        <v>0</v>
      </c>
      <c r="L126" s="188"/>
      <c r="M126" s="188">
        <f>ROUND(G126*(H126),2)</f>
        <v>0</v>
      </c>
      <c r="N126" s="177">
        <v>0</v>
      </c>
      <c r="O126" s="188"/>
      <c r="P126" s="190">
        <v>0</v>
      </c>
      <c r="Q126" s="190"/>
      <c r="R126" s="190">
        <v>0</v>
      </c>
      <c r="S126" s="190">
        <f t="shared" si="7"/>
        <v>0</v>
      </c>
      <c r="T126" s="188"/>
      <c r="U126" s="188"/>
      <c r="V126" s="199">
        <f t="shared" si="8"/>
        <v>0</v>
      </c>
      <c r="W126" s="52"/>
      <c r="X126">
        <v>0</v>
      </c>
      <c r="Z126">
        <v>0</v>
      </c>
    </row>
    <row r="127" spans="1:26" ht="25" customHeight="1">
      <c r="A127" s="179"/>
      <c r="B127" s="210"/>
      <c r="C127" s="180" t="s">
        <v>407</v>
      </c>
      <c r="D127" s="301" t="s">
        <v>408</v>
      </c>
      <c r="E127" s="301"/>
      <c r="F127" s="173" t="s">
        <v>109</v>
      </c>
      <c r="G127" s="175">
        <v>25</v>
      </c>
      <c r="H127" s="264"/>
      <c r="I127" s="174">
        <f t="shared" si="5"/>
        <v>0</v>
      </c>
      <c r="J127" s="176">
        <v>0</v>
      </c>
      <c r="K127" s="178">
        <f t="shared" si="6"/>
        <v>0</v>
      </c>
      <c r="L127" s="178">
        <f>ROUND(G127*(H127),2)</f>
        <v>0</v>
      </c>
      <c r="M127" s="178"/>
      <c r="N127" s="177">
        <v>0</v>
      </c>
      <c r="O127" s="178"/>
      <c r="P127" s="181">
        <v>0</v>
      </c>
      <c r="Q127" s="181"/>
      <c r="R127" s="181">
        <v>0</v>
      </c>
      <c r="S127" s="181">
        <f t="shared" si="7"/>
        <v>0</v>
      </c>
      <c r="T127" s="178"/>
      <c r="U127" s="178"/>
      <c r="V127" s="196">
        <f t="shared" si="8"/>
        <v>0</v>
      </c>
      <c r="W127" s="52"/>
      <c r="X127">
        <v>0</v>
      </c>
      <c r="Z127">
        <v>0</v>
      </c>
    </row>
    <row r="128" spans="1:26" ht="25" customHeight="1">
      <c r="A128" s="179"/>
      <c r="B128" s="211"/>
      <c r="C128" s="189" t="s">
        <v>409</v>
      </c>
      <c r="D128" s="304" t="s">
        <v>410</v>
      </c>
      <c r="E128" s="304"/>
      <c r="F128" s="183" t="s">
        <v>109</v>
      </c>
      <c r="G128" s="185">
        <v>25</v>
      </c>
      <c r="H128" s="265"/>
      <c r="I128" s="184">
        <f t="shared" si="5"/>
        <v>0</v>
      </c>
      <c r="J128" s="176">
        <v>0</v>
      </c>
      <c r="K128" s="188">
        <f t="shared" si="6"/>
        <v>0</v>
      </c>
      <c r="L128" s="188"/>
      <c r="M128" s="188">
        <f>ROUND(G128*(H128),2)</f>
        <v>0</v>
      </c>
      <c r="N128" s="177">
        <v>0</v>
      </c>
      <c r="O128" s="188"/>
      <c r="P128" s="190">
        <v>0</v>
      </c>
      <c r="Q128" s="190"/>
      <c r="R128" s="190">
        <v>0</v>
      </c>
      <c r="S128" s="190">
        <f t="shared" si="7"/>
        <v>0</v>
      </c>
      <c r="T128" s="188"/>
      <c r="U128" s="188"/>
      <c r="V128" s="199">
        <f t="shared" si="8"/>
        <v>0</v>
      </c>
      <c r="W128" s="52"/>
      <c r="X128">
        <v>0</v>
      </c>
      <c r="Z128">
        <v>0</v>
      </c>
    </row>
    <row r="129" spans="1:26" ht="25" customHeight="1">
      <c r="A129" s="179"/>
      <c r="B129" s="210"/>
      <c r="C129" s="180" t="s">
        <v>411</v>
      </c>
      <c r="D129" s="301" t="s">
        <v>412</v>
      </c>
      <c r="E129" s="301"/>
      <c r="F129" s="173" t="s">
        <v>109</v>
      </c>
      <c r="G129" s="175">
        <v>2500</v>
      </c>
      <c r="H129" s="264"/>
      <c r="I129" s="174">
        <f t="shared" si="5"/>
        <v>0</v>
      </c>
      <c r="J129" s="176">
        <v>0</v>
      </c>
      <c r="K129" s="178">
        <f t="shared" si="6"/>
        <v>0</v>
      </c>
      <c r="L129" s="178">
        <f>ROUND(G129*(H129),2)</f>
        <v>0</v>
      </c>
      <c r="M129" s="178"/>
      <c r="N129" s="177">
        <v>0</v>
      </c>
      <c r="O129" s="178"/>
      <c r="P129" s="181">
        <v>0</v>
      </c>
      <c r="Q129" s="181"/>
      <c r="R129" s="181">
        <v>0</v>
      </c>
      <c r="S129" s="181">
        <f t="shared" si="7"/>
        <v>0</v>
      </c>
      <c r="T129" s="178"/>
      <c r="U129" s="178"/>
      <c r="V129" s="196">
        <f t="shared" si="8"/>
        <v>0</v>
      </c>
      <c r="W129" s="52"/>
      <c r="X129">
        <v>0</v>
      </c>
      <c r="Z129">
        <v>0</v>
      </c>
    </row>
    <row r="130" spans="1:26" ht="35" customHeight="1">
      <c r="A130" s="179"/>
      <c r="B130" s="211"/>
      <c r="C130" s="189" t="s">
        <v>413</v>
      </c>
      <c r="D130" s="304" t="s">
        <v>414</v>
      </c>
      <c r="E130" s="304"/>
      <c r="F130" s="183" t="s">
        <v>109</v>
      </c>
      <c r="G130" s="185">
        <v>2500</v>
      </c>
      <c r="H130" s="265"/>
      <c r="I130" s="184">
        <f t="shared" si="5"/>
        <v>0</v>
      </c>
      <c r="J130" s="176">
        <v>0</v>
      </c>
      <c r="K130" s="188">
        <f t="shared" si="6"/>
        <v>0</v>
      </c>
      <c r="L130" s="188"/>
      <c r="M130" s="188">
        <f>ROUND(G130*(H130),2)</f>
        <v>0</v>
      </c>
      <c r="N130" s="177">
        <v>0</v>
      </c>
      <c r="O130" s="188"/>
      <c r="P130" s="190">
        <v>0</v>
      </c>
      <c r="Q130" s="190"/>
      <c r="R130" s="190">
        <v>0</v>
      </c>
      <c r="S130" s="190">
        <f t="shared" si="7"/>
        <v>0</v>
      </c>
      <c r="T130" s="188"/>
      <c r="U130" s="188"/>
      <c r="V130" s="199">
        <f t="shared" si="8"/>
        <v>0</v>
      </c>
      <c r="W130" s="52"/>
      <c r="X130">
        <v>0</v>
      </c>
      <c r="Z130">
        <v>0</v>
      </c>
    </row>
    <row r="131" spans="1:26" ht="25" customHeight="1">
      <c r="A131" s="179"/>
      <c r="B131" s="210"/>
      <c r="C131" s="180" t="s">
        <v>415</v>
      </c>
      <c r="D131" s="301" t="s">
        <v>416</v>
      </c>
      <c r="E131" s="301"/>
      <c r="F131" s="173" t="s">
        <v>109</v>
      </c>
      <c r="G131" s="175">
        <v>38</v>
      </c>
      <c r="H131" s="264"/>
      <c r="I131" s="174">
        <f t="shared" si="5"/>
        <v>0</v>
      </c>
      <c r="J131" s="176">
        <v>0</v>
      </c>
      <c r="K131" s="178">
        <f t="shared" si="6"/>
        <v>0</v>
      </c>
      <c r="L131" s="178">
        <f>ROUND(G131*(H131),2)</f>
        <v>0</v>
      </c>
      <c r="M131" s="178"/>
      <c r="N131" s="177">
        <v>0</v>
      </c>
      <c r="O131" s="178"/>
      <c r="P131" s="181">
        <v>0</v>
      </c>
      <c r="Q131" s="181"/>
      <c r="R131" s="181">
        <v>0</v>
      </c>
      <c r="S131" s="181">
        <f t="shared" si="7"/>
        <v>0</v>
      </c>
      <c r="T131" s="178"/>
      <c r="U131" s="178"/>
      <c r="V131" s="196">
        <f t="shared" si="8"/>
        <v>0</v>
      </c>
      <c r="W131" s="52"/>
      <c r="X131">
        <v>0</v>
      </c>
      <c r="Z131">
        <v>0</v>
      </c>
    </row>
    <row r="132" spans="1:26" ht="25" customHeight="1">
      <c r="A132" s="179"/>
      <c r="B132" s="211"/>
      <c r="C132" s="189" t="s">
        <v>417</v>
      </c>
      <c r="D132" s="304" t="s">
        <v>418</v>
      </c>
      <c r="E132" s="304"/>
      <c r="F132" s="183" t="s">
        <v>109</v>
      </c>
      <c r="G132" s="185">
        <v>38</v>
      </c>
      <c r="H132" s="265"/>
      <c r="I132" s="184">
        <f t="shared" si="5"/>
        <v>0</v>
      </c>
      <c r="J132" s="176">
        <v>0</v>
      </c>
      <c r="K132" s="188">
        <f t="shared" si="6"/>
        <v>0</v>
      </c>
      <c r="L132" s="188"/>
      <c r="M132" s="188">
        <f>ROUND(G132*(H132),2)</f>
        <v>0</v>
      </c>
      <c r="N132" s="177">
        <v>0</v>
      </c>
      <c r="O132" s="188"/>
      <c r="P132" s="190">
        <v>0</v>
      </c>
      <c r="Q132" s="190"/>
      <c r="R132" s="190">
        <v>0</v>
      </c>
      <c r="S132" s="190">
        <f t="shared" si="7"/>
        <v>0</v>
      </c>
      <c r="T132" s="188"/>
      <c r="U132" s="188"/>
      <c r="V132" s="199">
        <f t="shared" si="8"/>
        <v>0</v>
      </c>
      <c r="W132" s="52"/>
      <c r="X132">
        <v>0</v>
      </c>
      <c r="Z132">
        <v>0</v>
      </c>
    </row>
    <row r="133" spans="1:26" ht="25" customHeight="1">
      <c r="A133" s="179"/>
      <c r="B133" s="210"/>
      <c r="C133" s="180" t="s">
        <v>419</v>
      </c>
      <c r="D133" s="301" t="s">
        <v>420</v>
      </c>
      <c r="E133" s="301"/>
      <c r="F133" s="173" t="s">
        <v>109</v>
      </c>
      <c r="G133" s="175">
        <v>35</v>
      </c>
      <c r="H133" s="264"/>
      <c r="I133" s="174">
        <f t="shared" si="5"/>
        <v>0</v>
      </c>
      <c r="J133" s="176">
        <v>0</v>
      </c>
      <c r="K133" s="178">
        <f t="shared" si="6"/>
        <v>0</v>
      </c>
      <c r="L133" s="178">
        <f>ROUND(G133*(H133),2)</f>
        <v>0</v>
      </c>
      <c r="M133" s="178"/>
      <c r="N133" s="177">
        <v>0</v>
      </c>
      <c r="O133" s="178"/>
      <c r="P133" s="181">
        <v>0</v>
      </c>
      <c r="Q133" s="181"/>
      <c r="R133" s="181">
        <v>0</v>
      </c>
      <c r="S133" s="181">
        <f t="shared" si="7"/>
        <v>0</v>
      </c>
      <c r="T133" s="178"/>
      <c r="U133" s="178"/>
      <c r="V133" s="196">
        <f t="shared" si="8"/>
        <v>0</v>
      </c>
      <c r="W133" s="52"/>
      <c r="X133">
        <v>0</v>
      </c>
      <c r="Z133">
        <v>0</v>
      </c>
    </row>
    <row r="134" spans="1:26" ht="25" customHeight="1">
      <c r="A134" s="179"/>
      <c r="B134" s="211"/>
      <c r="C134" s="189" t="s">
        <v>421</v>
      </c>
      <c r="D134" s="304" t="s">
        <v>422</v>
      </c>
      <c r="E134" s="304"/>
      <c r="F134" s="183" t="s">
        <v>109</v>
      </c>
      <c r="G134" s="185">
        <v>35</v>
      </c>
      <c r="H134" s="265"/>
      <c r="I134" s="184">
        <f t="shared" si="5"/>
        <v>0</v>
      </c>
      <c r="J134" s="176">
        <v>0</v>
      </c>
      <c r="K134" s="188">
        <f t="shared" si="6"/>
        <v>0</v>
      </c>
      <c r="L134" s="188"/>
      <c r="M134" s="188">
        <f>ROUND(G134*(H134),2)</f>
        <v>0</v>
      </c>
      <c r="N134" s="177">
        <v>0</v>
      </c>
      <c r="O134" s="188"/>
      <c r="P134" s="190">
        <v>0</v>
      </c>
      <c r="Q134" s="190"/>
      <c r="R134" s="190">
        <v>0</v>
      </c>
      <c r="S134" s="190">
        <f t="shared" si="7"/>
        <v>0</v>
      </c>
      <c r="T134" s="188"/>
      <c r="U134" s="188"/>
      <c r="V134" s="199">
        <f t="shared" si="8"/>
        <v>0</v>
      </c>
      <c r="W134" s="52"/>
      <c r="X134">
        <v>0</v>
      </c>
      <c r="Z134">
        <v>0</v>
      </c>
    </row>
    <row r="135" spans="1:26" ht="25" customHeight="1">
      <c r="A135" s="179"/>
      <c r="B135" s="210"/>
      <c r="C135" s="180" t="s">
        <v>423</v>
      </c>
      <c r="D135" s="301" t="s">
        <v>424</v>
      </c>
      <c r="E135" s="301"/>
      <c r="F135" s="173" t="s">
        <v>136</v>
      </c>
      <c r="G135" s="175">
        <v>51</v>
      </c>
      <c r="H135" s="264"/>
      <c r="I135" s="174">
        <f t="shared" si="5"/>
        <v>0</v>
      </c>
      <c r="J135" s="176">
        <v>0</v>
      </c>
      <c r="K135" s="178">
        <f t="shared" si="6"/>
        <v>0</v>
      </c>
      <c r="L135" s="178">
        <f>ROUND(G135*(H135),2)</f>
        <v>0</v>
      </c>
      <c r="M135" s="178"/>
      <c r="N135" s="177">
        <v>0</v>
      </c>
      <c r="O135" s="178"/>
      <c r="P135" s="181">
        <v>0</v>
      </c>
      <c r="Q135" s="181"/>
      <c r="R135" s="181">
        <v>0</v>
      </c>
      <c r="S135" s="181">
        <f t="shared" si="7"/>
        <v>0</v>
      </c>
      <c r="T135" s="178"/>
      <c r="U135" s="178"/>
      <c r="V135" s="196">
        <f t="shared" si="8"/>
        <v>0</v>
      </c>
      <c r="W135" s="52"/>
      <c r="X135">
        <v>0</v>
      </c>
      <c r="Z135">
        <v>0</v>
      </c>
    </row>
    <row r="136" spans="1:26" ht="25" customHeight="1">
      <c r="A136" s="179"/>
      <c r="B136" s="211"/>
      <c r="C136" s="189" t="s">
        <v>425</v>
      </c>
      <c r="D136" s="304" t="s">
        <v>426</v>
      </c>
      <c r="E136" s="304"/>
      <c r="F136" s="183" t="s">
        <v>242</v>
      </c>
      <c r="G136" s="185">
        <v>51</v>
      </c>
      <c r="H136" s="265"/>
      <c r="I136" s="184">
        <f t="shared" si="5"/>
        <v>0</v>
      </c>
      <c r="J136" s="176">
        <v>0</v>
      </c>
      <c r="K136" s="188">
        <f t="shared" si="6"/>
        <v>0</v>
      </c>
      <c r="L136" s="188"/>
      <c r="M136" s="188">
        <f>ROUND(G136*(H136),2)</f>
        <v>0</v>
      </c>
      <c r="N136" s="177">
        <v>0</v>
      </c>
      <c r="O136" s="188"/>
      <c r="P136" s="190">
        <v>0</v>
      </c>
      <c r="Q136" s="190"/>
      <c r="R136" s="190">
        <v>0</v>
      </c>
      <c r="S136" s="190">
        <f t="shared" si="7"/>
        <v>0</v>
      </c>
      <c r="T136" s="188"/>
      <c r="U136" s="188"/>
      <c r="V136" s="199">
        <f t="shared" si="8"/>
        <v>0</v>
      </c>
      <c r="W136" s="52"/>
      <c r="X136">
        <v>0</v>
      </c>
      <c r="Z136">
        <v>0</v>
      </c>
    </row>
    <row r="137" spans="1:26" ht="25" customHeight="1">
      <c r="A137" s="179"/>
      <c r="B137" s="210"/>
      <c r="C137" s="180" t="s">
        <v>427</v>
      </c>
      <c r="D137" s="301" t="s">
        <v>428</v>
      </c>
      <c r="E137" s="301"/>
      <c r="F137" s="173" t="s">
        <v>136</v>
      </c>
      <c r="G137" s="175">
        <v>15</v>
      </c>
      <c r="H137" s="264"/>
      <c r="I137" s="174">
        <f t="shared" si="5"/>
        <v>0</v>
      </c>
      <c r="J137" s="176">
        <v>0</v>
      </c>
      <c r="K137" s="178">
        <f t="shared" si="6"/>
        <v>0</v>
      </c>
      <c r="L137" s="178">
        <f>ROUND(G137*(H137),2)</f>
        <v>0</v>
      </c>
      <c r="M137" s="178"/>
      <c r="N137" s="177">
        <v>0</v>
      </c>
      <c r="O137" s="178"/>
      <c r="P137" s="181">
        <v>0</v>
      </c>
      <c r="Q137" s="181"/>
      <c r="R137" s="181">
        <v>0</v>
      </c>
      <c r="S137" s="181">
        <f t="shared" si="7"/>
        <v>0</v>
      </c>
      <c r="T137" s="178"/>
      <c r="U137" s="178"/>
      <c r="V137" s="196">
        <f t="shared" si="8"/>
        <v>0</v>
      </c>
      <c r="W137" s="52"/>
      <c r="X137">
        <v>0</v>
      </c>
      <c r="Z137">
        <v>0</v>
      </c>
    </row>
    <row r="138" spans="1:26" ht="25" customHeight="1">
      <c r="A138" s="179"/>
      <c r="B138" s="210"/>
      <c r="C138" s="180" t="s">
        <v>429</v>
      </c>
      <c r="D138" s="301" t="s">
        <v>430</v>
      </c>
      <c r="E138" s="301"/>
      <c r="F138" s="173" t="s">
        <v>136</v>
      </c>
      <c r="G138" s="175">
        <v>15</v>
      </c>
      <c r="H138" s="264"/>
      <c r="I138" s="174">
        <f t="shared" si="5"/>
        <v>0</v>
      </c>
      <c r="J138" s="176">
        <v>0</v>
      </c>
      <c r="K138" s="178">
        <f t="shared" si="6"/>
        <v>0</v>
      </c>
      <c r="L138" s="178">
        <f>ROUND(G138*(H138),2)</f>
        <v>0</v>
      </c>
      <c r="M138" s="178"/>
      <c r="N138" s="177">
        <v>0</v>
      </c>
      <c r="O138" s="178"/>
      <c r="P138" s="181">
        <v>0</v>
      </c>
      <c r="Q138" s="181"/>
      <c r="R138" s="181">
        <v>0</v>
      </c>
      <c r="S138" s="181">
        <f t="shared" si="7"/>
        <v>0</v>
      </c>
      <c r="T138" s="178"/>
      <c r="U138" s="178"/>
      <c r="V138" s="196">
        <f t="shared" si="8"/>
        <v>0</v>
      </c>
      <c r="W138" s="52"/>
      <c r="X138">
        <v>0</v>
      </c>
      <c r="Z138">
        <v>0</v>
      </c>
    </row>
    <row r="139" spans="1:26" ht="25" customHeight="1">
      <c r="A139" s="179"/>
      <c r="B139" s="211"/>
      <c r="C139" s="189" t="s">
        <v>431</v>
      </c>
      <c r="D139" s="304" t="s">
        <v>432</v>
      </c>
      <c r="E139" s="304"/>
      <c r="F139" s="183" t="s">
        <v>242</v>
      </c>
      <c r="G139" s="185">
        <v>15</v>
      </c>
      <c r="H139" s="265"/>
      <c r="I139" s="184">
        <f t="shared" si="5"/>
        <v>0</v>
      </c>
      <c r="J139" s="176">
        <v>0</v>
      </c>
      <c r="K139" s="188">
        <f t="shared" si="6"/>
        <v>0</v>
      </c>
      <c r="L139" s="188"/>
      <c r="M139" s="188">
        <f>ROUND(G139*(H139),2)</f>
        <v>0</v>
      </c>
      <c r="N139" s="177">
        <v>0</v>
      </c>
      <c r="O139" s="188"/>
      <c r="P139" s="190">
        <v>0</v>
      </c>
      <c r="Q139" s="190"/>
      <c r="R139" s="190">
        <v>0</v>
      </c>
      <c r="S139" s="190">
        <f t="shared" si="7"/>
        <v>0</v>
      </c>
      <c r="T139" s="188"/>
      <c r="U139" s="188"/>
      <c r="V139" s="199">
        <f t="shared" si="8"/>
        <v>0</v>
      </c>
      <c r="W139" s="52"/>
      <c r="X139">
        <v>0</v>
      </c>
      <c r="Z139">
        <v>0</v>
      </c>
    </row>
    <row r="140" spans="1:26" ht="25" customHeight="1">
      <c r="A140" s="179"/>
      <c r="B140" s="210"/>
      <c r="C140" s="180" t="s">
        <v>433</v>
      </c>
      <c r="D140" s="301" t="s">
        <v>434</v>
      </c>
      <c r="E140" s="301"/>
      <c r="F140" s="173" t="s">
        <v>136</v>
      </c>
      <c r="G140" s="175">
        <v>3</v>
      </c>
      <c r="H140" s="264"/>
      <c r="I140" s="174">
        <f t="shared" ref="I140:I171" si="9">ROUND(G140*(H140),2)</f>
        <v>0</v>
      </c>
      <c r="J140" s="176">
        <v>0</v>
      </c>
      <c r="K140" s="178">
        <f t="shared" ref="K140:K171" si="10">ROUND(G140*(O140),2)</f>
        <v>0</v>
      </c>
      <c r="L140" s="178">
        <f>ROUND(G140*(H140),2)</f>
        <v>0</v>
      </c>
      <c r="M140" s="178"/>
      <c r="N140" s="177">
        <v>0</v>
      </c>
      <c r="O140" s="178"/>
      <c r="P140" s="181">
        <v>0</v>
      </c>
      <c r="Q140" s="181"/>
      <c r="R140" s="181">
        <v>0</v>
      </c>
      <c r="S140" s="181">
        <f t="shared" ref="S140:S171" si="11">ROUND(G140*(P140),3)</f>
        <v>0</v>
      </c>
      <c r="T140" s="178"/>
      <c r="U140" s="178"/>
      <c r="V140" s="196">
        <f t="shared" ref="V140:V171" si="12">ROUND(G140*(X140),3)</f>
        <v>0</v>
      </c>
      <c r="W140" s="52"/>
      <c r="X140">
        <v>0</v>
      </c>
      <c r="Z140">
        <v>0</v>
      </c>
    </row>
    <row r="141" spans="1:26" ht="25" customHeight="1">
      <c r="A141" s="179"/>
      <c r="B141" s="211"/>
      <c r="C141" s="189" t="s">
        <v>435</v>
      </c>
      <c r="D141" s="304" t="s">
        <v>436</v>
      </c>
      <c r="E141" s="304"/>
      <c r="F141" s="183" t="s">
        <v>242</v>
      </c>
      <c r="G141" s="185">
        <v>3</v>
      </c>
      <c r="H141" s="265"/>
      <c r="I141" s="184">
        <f t="shared" si="9"/>
        <v>0</v>
      </c>
      <c r="J141" s="176">
        <v>0</v>
      </c>
      <c r="K141" s="188">
        <f t="shared" si="10"/>
        <v>0</v>
      </c>
      <c r="L141" s="188"/>
      <c r="M141" s="188">
        <f>ROUND(G141*(H141),2)</f>
        <v>0</v>
      </c>
      <c r="N141" s="177">
        <v>0</v>
      </c>
      <c r="O141" s="188"/>
      <c r="P141" s="190">
        <v>0</v>
      </c>
      <c r="Q141" s="190"/>
      <c r="R141" s="190">
        <v>0</v>
      </c>
      <c r="S141" s="190">
        <f t="shared" si="11"/>
        <v>0</v>
      </c>
      <c r="T141" s="188"/>
      <c r="U141" s="188"/>
      <c r="V141" s="199">
        <f t="shared" si="12"/>
        <v>0</v>
      </c>
      <c r="W141" s="52"/>
      <c r="X141">
        <v>0</v>
      </c>
      <c r="Z141">
        <v>0</v>
      </c>
    </row>
    <row r="142" spans="1:26" ht="25" customHeight="1">
      <c r="A142" s="179"/>
      <c r="B142" s="210"/>
      <c r="C142" s="180" t="s">
        <v>437</v>
      </c>
      <c r="D142" s="301" t="s">
        <v>438</v>
      </c>
      <c r="E142" s="301"/>
      <c r="F142" s="173" t="s">
        <v>136</v>
      </c>
      <c r="G142" s="175">
        <v>35</v>
      </c>
      <c r="H142" s="264"/>
      <c r="I142" s="174">
        <f t="shared" si="9"/>
        <v>0</v>
      </c>
      <c r="J142" s="176">
        <v>0</v>
      </c>
      <c r="K142" s="178">
        <f t="shared" si="10"/>
        <v>0</v>
      </c>
      <c r="L142" s="178">
        <f>ROUND(G142*(H142),2)</f>
        <v>0</v>
      </c>
      <c r="M142" s="178"/>
      <c r="N142" s="177">
        <v>0</v>
      </c>
      <c r="O142" s="178"/>
      <c r="P142" s="181">
        <v>0</v>
      </c>
      <c r="Q142" s="181"/>
      <c r="R142" s="181">
        <v>0</v>
      </c>
      <c r="S142" s="181">
        <f t="shared" si="11"/>
        <v>0</v>
      </c>
      <c r="T142" s="178"/>
      <c r="U142" s="178"/>
      <c r="V142" s="196">
        <f t="shared" si="12"/>
        <v>0</v>
      </c>
      <c r="W142" s="52"/>
      <c r="X142">
        <v>0</v>
      </c>
      <c r="Z142">
        <v>0</v>
      </c>
    </row>
    <row r="143" spans="1:26" ht="25" customHeight="1">
      <c r="A143" s="179"/>
      <c r="B143" s="211"/>
      <c r="C143" s="189" t="s">
        <v>439</v>
      </c>
      <c r="D143" s="304" t="s">
        <v>440</v>
      </c>
      <c r="E143" s="304"/>
      <c r="F143" s="183" t="s">
        <v>242</v>
      </c>
      <c r="G143" s="185">
        <v>35</v>
      </c>
      <c r="H143" s="265"/>
      <c r="I143" s="184">
        <f t="shared" si="9"/>
        <v>0</v>
      </c>
      <c r="J143" s="176">
        <v>0</v>
      </c>
      <c r="K143" s="188">
        <f t="shared" si="10"/>
        <v>0</v>
      </c>
      <c r="L143" s="188"/>
      <c r="M143" s="188">
        <f>ROUND(G143*(H143),2)</f>
        <v>0</v>
      </c>
      <c r="N143" s="177">
        <v>0</v>
      </c>
      <c r="O143" s="188"/>
      <c r="P143" s="190">
        <v>0</v>
      </c>
      <c r="Q143" s="190"/>
      <c r="R143" s="190">
        <v>0</v>
      </c>
      <c r="S143" s="190">
        <f t="shared" si="11"/>
        <v>0</v>
      </c>
      <c r="T143" s="188"/>
      <c r="U143" s="188"/>
      <c r="V143" s="199">
        <f t="shared" si="12"/>
        <v>0</v>
      </c>
      <c r="W143" s="52"/>
      <c r="X143">
        <v>0</v>
      </c>
      <c r="Z143">
        <v>0</v>
      </c>
    </row>
    <row r="144" spans="1:26" ht="25" customHeight="1">
      <c r="A144" s="179"/>
      <c r="B144" s="210"/>
      <c r="C144" s="180" t="s">
        <v>441</v>
      </c>
      <c r="D144" s="301" t="s">
        <v>442</v>
      </c>
      <c r="E144" s="301"/>
      <c r="F144" s="173" t="s">
        <v>136</v>
      </c>
      <c r="G144" s="175">
        <v>2</v>
      </c>
      <c r="H144" s="264"/>
      <c r="I144" s="174">
        <f t="shared" si="9"/>
        <v>0</v>
      </c>
      <c r="J144" s="176">
        <v>0</v>
      </c>
      <c r="K144" s="178">
        <f t="shared" si="10"/>
        <v>0</v>
      </c>
      <c r="L144" s="178">
        <f>ROUND(G144*(H144),2)</f>
        <v>0</v>
      </c>
      <c r="M144" s="178"/>
      <c r="N144" s="177">
        <v>0</v>
      </c>
      <c r="O144" s="178"/>
      <c r="P144" s="181">
        <v>0</v>
      </c>
      <c r="Q144" s="181"/>
      <c r="R144" s="181">
        <v>0</v>
      </c>
      <c r="S144" s="181">
        <f t="shared" si="11"/>
        <v>0</v>
      </c>
      <c r="T144" s="178"/>
      <c r="U144" s="178"/>
      <c r="V144" s="196">
        <f t="shared" si="12"/>
        <v>0</v>
      </c>
      <c r="W144" s="52"/>
      <c r="X144">
        <v>0</v>
      </c>
      <c r="Z144">
        <v>0</v>
      </c>
    </row>
    <row r="145" spans="1:26" ht="25" customHeight="1">
      <c r="A145" s="179"/>
      <c r="B145" s="211"/>
      <c r="C145" s="189" t="s">
        <v>443</v>
      </c>
      <c r="D145" s="304" t="s">
        <v>444</v>
      </c>
      <c r="E145" s="304"/>
      <c r="F145" s="183" t="s">
        <v>242</v>
      </c>
      <c r="G145" s="185">
        <v>2</v>
      </c>
      <c r="H145" s="265"/>
      <c r="I145" s="184">
        <f t="shared" si="9"/>
        <v>0</v>
      </c>
      <c r="J145" s="176">
        <v>0</v>
      </c>
      <c r="K145" s="188">
        <f t="shared" si="10"/>
        <v>0</v>
      </c>
      <c r="L145" s="188"/>
      <c r="M145" s="188">
        <f>ROUND(G145*(H145),2)</f>
        <v>0</v>
      </c>
      <c r="N145" s="177">
        <v>0</v>
      </c>
      <c r="O145" s="188"/>
      <c r="P145" s="190">
        <v>0</v>
      </c>
      <c r="Q145" s="190"/>
      <c r="R145" s="190">
        <v>0</v>
      </c>
      <c r="S145" s="190">
        <f t="shared" si="11"/>
        <v>0</v>
      </c>
      <c r="T145" s="188"/>
      <c r="U145" s="188"/>
      <c r="V145" s="199">
        <f t="shared" si="12"/>
        <v>0</v>
      </c>
      <c r="W145" s="52"/>
      <c r="X145">
        <v>0</v>
      </c>
      <c r="Z145">
        <v>0</v>
      </c>
    </row>
    <row r="146" spans="1:26" ht="25" customHeight="1">
      <c r="A146" s="179"/>
      <c r="B146" s="210"/>
      <c r="C146" s="180" t="s">
        <v>445</v>
      </c>
      <c r="D146" s="301" t="s">
        <v>446</v>
      </c>
      <c r="E146" s="301"/>
      <c r="F146" s="173" t="s">
        <v>136</v>
      </c>
      <c r="G146" s="175">
        <v>26</v>
      </c>
      <c r="H146" s="264"/>
      <c r="I146" s="174">
        <f t="shared" si="9"/>
        <v>0</v>
      </c>
      <c r="J146" s="176">
        <v>0</v>
      </c>
      <c r="K146" s="178">
        <f t="shared" si="10"/>
        <v>0</v>
      </c>
      <c r="L146" s="178">
        <f>ROUND(G146*(H146),2)</f>
        <v>0</v>
      </c>
      <c r="M146" s="178"/>
      <c r="N146" s="177">
        <v>0</v>
      </c>
      <c r="O146" s="178"/>
      <c r="P146" s="181">
        <v>0</v>
      </c>
      <c r="Q146" s="181"/>
      <c r="R146" s="181">
        <v>0</v>
      </c>
      <c r="S146" s="181">
        <f t="shared" si="11"/>
        <v>0</v>
      </c>
      <c r="T146" s="178"/>
      <c r="U146" s="178"/>
      <c r="V146" s="196">
        <f t="shared" si="12"/>
        <v>0</v>
      </c>
      <c r="W146" s="52"/>
      <c r="X146">
        <v>0</v>
      </c>
      <c r="Z146">
        <v>0</v>
      </c>
    </row>
    <row r="147" spans="1:26" ht="25" customHeight="1">
      <c r="A147" s="179"/>
      <c r="B147" s="211"/>
      <c r="C147" s="189" t="s">
        <v>447</v>
      </c>
      <c r="D147" s="304" t="s">
        <v>448</v>
      </c>
      <c r="E147" s="304"/>
      <c r="F147" s="183" t="s">
        <v>242</v>
      </c>
      <c r="G147" s="185">
        <v>26</v>
      </c>
      <c r="H147" s="265"/>
      <c r="I147" s="184">
        <f t="shared" si="9"/>
        <v>0</v>
      </c>
      <c r="J147" s="176">
        <v>0</v>
      </c>
      <c r="K147" s="188">
        <f t="shared" si="10"/>
        <v>0</v>
      </c>
      <c r="L147" s="188"/>
      <c r="M147" s="188">
        <f>ROUND(G147*(H147),2)</f>
        <v>0</v>
      </c>
      <c r="N147" s="177">
        <v>0</v>
      </c>
      <c r="O147" s="188"/>
      <c r="P147" s="190">
        <v>0</v>
      </c>
      <c r="Q147" s="190"/>
      <c r="R147" s="190">
        <v>0</v>
      </c>
      <c r="S147" s="190">
        <f t="shared" si="11"/>
        <v>0</v>
      </c>
      <c r="T147" s="188"/>
      <c r="U147" s="188"/>
      <c r="V147" s="199">
        <f t="shared" si="12"/>
        <v>0</v>
      </c>
      <c r="W147" s="52"/>
      <c r="X147">
        <v>0</v>
      </c>
      <c r="Z147">
        <v>0</v>
      </c>
    </row>
    <row r="148" spans="1:26" ht="25" customHeight="1">
      <c r="A148" s="179"/>
      <c r="B148" s="210"/>
      <c r="C148" s="180" t="s">
        <v>449</v>
      </c>
      <c r="D148" s="301" t="s">
        <v>450</v>
      </c>
      <c r="E148" s="301"/>
      <c r="F148" s="173" t="s">
        <v>136</v>
      </c>
      <c r="G148" s="175">
        <v>3</v>
      </c>
      <c r="H148" s="264"/>
      <c r="I148" s="174">
        <f t="shared" si="9"/>
        <v>0</v>
      </c>
      <c r="J148" s="176">
        <v>0</v>
      </c>
      <c r="K148" s="178">
        <f t="shared" si="10"/>
        <v>0</v>
      </c>
      <c r="L148" s="178">
        <f>ROUND(G148*(H148),2)</f>
        <v>0</v>
      </c>
      <c r="M148" s="178"/>
      <c r="N148" s="177">
        <v>0</v>
      </c>
      <c r="O148" s="178"/>
      <c r="P148" s="181">
        <v>0</v>
      </c>
      <c r="Q148" s="181"/>
      <c r="R148" s="181">
        <v>0</v>
      </c>
      <c r="S148" s="181">
        <f t="shared" si="11"/>
        <v>0</v>
      </c>
      <c r="T148" s="178"/>
      <c r="U148" s="178"/>
      <c r="V148" s="196">
        <f t="shared" si="12"/>
        <v>0</v>
      </c>
      <c r="W148" s="52"/>
      <c r="X148">
        <v>0</v>
      </c>
      <c r="Z148">
        <v>0</v>
      </c>
    </row>
    <row r="149" spans="1:26" ht="25" customHeight="1">
      <c r="A149" s="179"/>
      <c r="B149" s="211"/>
      <c r="C149" s="189" t="s">
        <v>451</v>
      </c>
      <c r="D149" s="304" t="s">
        <v>452</v>
      </c>
      <c r="E149" s="304"/>
      <c r="F149" s="183" t="s">
        <v>242</v>
      </c>
      <c r="G149" s="185">
        <v>3</v>
      </c>
      <c r="H149" s="265"/>
      <c r="I149" s="184">
        <f t="shared" si="9"/>
        <v>0</v>
      </c>
      <c r="J149" s="176">
        <v>0</v>
      </c>
      <c r="K149" s="188">
        <f t="shared" si="10"/>
        <v>0</v>
      </c>
      <c r="L149" s="188"/>
      <c r="M149" s="188">
        <f>ROUND(G149*(H149),2)</f>
        <v>0</v>
      </c>
      <c r="N149" s="177">
        <v>0</v>
      </c>
      <c r="O149" s="188"/>
      <c r="P149" s="190">
        <v>0</v>
      </c>
      <c r="Q149" s="190"/>
      <c r="R149" s="190">
        <v>0</v>
      </c>
      <c r="S149" s="190">
        <f t="shared" si="11"/>
        <v>0</v>
      </c>
      <c r="T149" s="188"/>
      <c r="U149" s="188"/>
      <c r="V149" s="199">
        <f t="shared" si="12"/>
        <v>0</v>
      </c>
      <c r="W149" s="52"/>
      <c r="X149">
        <v>0</v>
      </c>
      <c r="Z149">
        <v>0</v>
      </c>
    </row>
    <row r="150" spans="1:26" ht="25" customHeight="1">
      <c r="A150" s="179"/>
      <c r="B150" s="211"/>
      <c r="C150" s="189" t="s">
        <v>453</v>
      </c>
      <c r="D150" s="304" t="s">
        <v>454</v>
      </c>
      <c r="E150" s="304"/>
      <c r="F150" s="183" t="s">
        <v>242</v>
      </c>
      <c r="G150" s="185">
        <v>63</v>
      </c>
      <c r="H150" s="265"/>
      <c r="I150" s="184">
        <f t="shared" si="9"/>
        <v>0</v>
      </c>
      <c r="J150" s="176">
        <v>0</v>
      </c>
      <c r="K150" s="188">
        <f t="shared" si="10"/>
        <v>0</v>
      </c>
      <c r="L150" s="188"/>
      <c r="M150" s="188">
        <f>ROUND(G150*(H150),2)</f>
        <v>0</v>
      </c>
      <c r="N150" s="177">
        <v>0</v>
      </c>
      <c r="O150" s="188"/>
      <c r="P150" s="190">
        <v>0</v>
      </c>
      <c r="Q150" s="190"/>
      <c r="R150" s="190">
        <v>0</v>
      </c>
      <c r="S150" s="190">
        <f t="shared" si="11"/>
        <v>0</v>
      </c>
      <c r="T150" s="188"/>
      <c r="U150" s="188"/>
      <c r="V150" s="199">
        <f t="shared" si="12"/>
        <v>0</v>
      </c>
      <c r="W150" s="52"/>
      <c r="X150">
        <v>0</v>
      </c>
      <c r="Z150">
        <v>0</v>
      </c>
    </row>
    <row r="151" spans="1:26" ht="25" customHeight="1">
      <c r="A151" s="179"/>
      <c r="B151" s="211"/>
      <c r="C151" s="189" t="s">
        <v>455</v>
      </c>
      <c r="D151" s="304" t="s">
        <v>456</v>
      </c>
      <c r="E151" s="304"/>
      <c r="F151" s="183" t="s">
        <v>242</v>
      </c>
      <c r="G151" s="185">
        <v>51</v>
      </c>
      <c r="H151" s="265"/>
      <c r="I151" s="184">
        <f t="shared" si="9"/>
        <v>0</v>
      </c>
      <c r="J151" s="176">
        <v>0</v>
      </c>
      <c r="K151" s="188">
        <f t="shared" si="10"/>
        <v>0</v>
      </c>
      <c r="L151" s="188"/>
      <c r="M151" s="188">
        <f>ROUND(G151*(H151),2)</f>
        <v>0</v>
      </c>
      <c r="N151" s="177">
        <v>0</v>
      </c>
      <c r="O151" s="188"/>
      <c r="P151" s="190">
        <v>0</v>
      </c>
      <c r="Q151" s="190"/>
      <c r="R151" s="190">
        <v>0</v>
      </c>
      <c r="S151" s="190">
        <f t="shared" si="11"/>
        <v>0</v>
      </c>
      <c r="T151" s="188"/>
      <c r="U151" s="188"/>
      <c r="V151" s="199">
        <f t="shared" si="12"/>
        <v>0</v>
      </c>
      <c r="W151" s="52"/>
      <c r="X151">
        <v>0</v>
      </c>
      <c r="Z151">
        <v>0</v>
      </c>
    </row>
    <row r="152" spans="1:26" ht="25" customHeight="1">
      <c r="A152" s="179"/>
      <c r="B152" s="210"/>
      <c r="C152" s="180" t="s">
        <v>457</v>
      </c>
      <c r="D152" s="301" t="s">
        <v>458</v>
      </c>
      <c r="E152" s="301"/>
      <c r="F152" s="173" t="s">
        <v>136</v>
      </c>
      <c r="G152" s="175">
        <v>1</v>
      </c>
      <c r="H152" s="264"/>
      <c r="I152" s="174">
        <f t="shared" si="9"/>
        <v>0</v>
      </c>
      <c r="J152" s="176">
        <v>0</v>
      </c>
      <c r="K152" s="178">
        <f t="shared" si="10"/>
        <v>0</v>
      </c>
      <c r="L152" s="178">
        <f>ROUND(G152*(H152),2)</f>
        <v>0</v>
      </c>
      <c r="M152" s="178"/>
      <c r="N152" s="177">
        <v>0</v>
      </c>
      <c r="O152" s="178"/>
      <c r="P152" s="181">
        <v>0</v>
      </c>
      <c r="Q152" s="181"/>
      <c r="R152" s="181">
        <v>0</v>
      </c>
      <c r="S152" s="181">
        <f t="shared" si="11"/>
        <v>0</v>
      </c>
      <c r="T152" s="178"/>
      <c r="U152" s="178"/>
      <c r="V152" s="196">
        <f t="shared" si="12"/>
        <v>0</v>
      </c>
      <c r="W152" s="52"/>
      <c r="X152">
        <v>0</v>
      </c>
      <c r="Z152">
        <v>0</v>
      </c>
    </row>
    <row r="153" spans="1:26" ht="25" customHeight="1">
      <c r="A153" s="179"/>
      <c r="B153" s="211"/>
      <c r="C153" s="189" t="s">
        <v>459</v>
      </c>
      <c r="D153" s="304" t="s">
        <v>460</v>
      </c>
      <c r="E153" s="304"/>
      <c r="F153" s="183" t="s">
        <v>242</v>
      </c>
      <c r="G153" s="185">
        <v>1</v>
      </c>
      <c r="H153" s="265"/>
      <c r="I153" s="184">
        <f t="shared" si="9"/>
        <v>0</v>
      </c>
      <c r="J153" s="176">
        <v>0</v>
      </c>
      <c r="K153" s="188">
        <f t="shared" si="10"/>
        <v>0</v>
      </c>
      <c r="L153" s="188"/>
      <c r="M153" s="188">
        <f>ROUND(G153*(H153),2)</f>
        <v>0</v>
      </c>
      <c r="N153" s="177">
        <v>0</v>
      </c>
      <c r="O153" s="188"/>
      <c r="P153" s="190">
        <v>0</v>
      </c>
      <c r="Q153" s="190"/>
      <c r="R153" s="190">
        <v>0</v>
      </c>
      <c r="S153" s="190">
        <f t="shared" si="11"/>
        <v>0</v>
      </c>
      <c r="T153" s="188"/>
      <c r="U153" s="188"/>
      <c r="V153" s="199">
        <f t="shared" si="12"/>
        <v>0</v>
      </c>
      <c r="W153" s="52"/>
      <c r="X153">
        <v>0</v>
      </c>
      <c r="Z153">
        <v>0</v>
      </c>
    </row>
    <row r="154" spans="1:26" ht="25" customHeight="1">
      <c r="A154" s="179"/>
      <c r="B154" s="210"/>
      <c r="C154" s="180" t="s">
        <v>461</v>
      </c>
      <c r="D154" s="301" t="s">
        <v>462</v>
      </c>
      <c r="E154" s="301"/>
      <c r="F154" s="173" t="s">
        <v>136</v>
      </c>
      <c r="G154" s="175">
        <v>10</v>
      </c>
      <c r="H154" s="264"/>
      <c r="I154" s="174">
        <f t="shared" si="9"/>
        <v>0</v>
      </c>
      <c r="J154" s="176">
        <v>0</v>
      </c>
      <c r="K154" s="178">
        <f t="shared" si="10"/>
        <v>0</v>
      </c>
      <c r="L154" s="178">
        <f>ROUND(G154*(H154),2)</f>
        <v>0</v>
      </c>
      <c r="M154" s="178"/>
      <c r="N154" s="177">
        <v>0</v>
      </c>
      <c r="O154" s="178"/>
      <c r="P154" s="181">
        <v>0</v>
      </c>
      <c r="Q154" s="181"/>
      <c r="R154" s="181">
        <v>0</v>
      </c>
      <c r="S154" s="181">
        <f t="shared" si="11"/>
        <v>0</v>
      </c>
      <c r="T154" s="178"/>
      <c r="U154" s="178"/>
      <c r="V154" s="196">
        <f t="shared" si="12"/>
        <v>0</v>
      </c>
      <c r="W154" s="52"/>
      <c r="X154">
        <v>0</v>
      </c>
      <c r="Z154">
        <v>0</v>
      </c>
    </row>
    <row r="155" spans="1:26" ht="25" customHeight="1">
      <c r="A155" s="179"/>
      <c r="B155" s="211"/>
      <c r="C155" s="189" t="s">
        <v>463</v>
      </c>
      <c r="D155" s="304" t="s">
        <v>464</v>
      </c>
      <c r="E155" s="304"/>
      <c r="F155" s="183" t="s">
        <v>242</v>
      </c>
      <c r="G155" s="185">
        <v>10</v>
      </c>
      <c r="H155" s="265"/>
      <c r="I155" s="184">
        <f t="shared" si="9"/>
        <v>0</v>
      </c>
      <c r="J155" s="176">
        <v>0</v>
      </c>
      <c r="K155" s="188">
        <f t="shared" si="10"/>
        <v>0</v>
      </c>
      <c r="L155" s="188"/>
      <c r="M155" s="188">
        <f>ROUND(G155*(H155),2)</f>
        <v>0</v>
      </c>
      <c r="N155" s="177">
        <v>0</v>
      </c>
      <c r="O155" s="188"/>
      <c r="P155" s="190">
        <v>0</v>
      </c>
      <c r="Q155" s="190"/>
      <c r="R155" s="190">
        <v>0</v>
      </c>
      <c r="S155" s="190">
        <f t="shared" si="11"/>
        <v>0</v>
      </c>
      <c r="T155" s="188"/>
      <c r="U155" s="188"/>
      <c r="V155" s="199">
        <f t="shared" si="12"/>
        <v>0</v>
      </c>
      <c r="W155" s="52"/>
      <c r="X155">
        <v>0</v>
      </c>
      <c r="Z155">
        <v>0</v>
      </c>
    </row>
    <row r="156" spans="1:26" ht="25" customHeight="1">
      <c r="A156" s="179"/>
      <c r="B156" s="210"/>
      <c r="C156" s="180" t="s">
        <v>465</v>
      </c>
      <c r="D156" s="301" t="s">
        <v>466</v>
      </c>
      <c r="E156" s="301"/>
      <c r="F156" s="173" t="s">
        <v>242</v>
      </c>
      <c r="G156" s="175">
        <v>165</v>
      </c>
      <c r="H156" s="264"/>
      <c r="I156" s="174">
        <f t="shared" si="9"/>
        <v>0</v>
      </c>
      <c r="J156" s="176">
        <v>0</v>
      </c>
      <c r="K156" s="178">
        <f t="shared" si="10"/>
        <v>0</v>
      </c>
      <c r="L156" s="178">
        <f>ROUND(G156*(H156),2)</f>
        <v>0</v>
      </c>
      <c r="M156" s="178"/>
      <c r="N156" s="177">
        <v>0</v>
      </c>
      <c r="O156" s="178"/>
      <c r="P156" s="181">
        <v>0</v>
      </c>
      <c r="Q156" s="181"/>
      <c r="R156" s="181">
        <v>0</v>
      </c>
      <c r="S156" s="181">
        <f t="shared" si="11"/>
        <v>0</v>
      </c>
      <c r="T156" s="178"/>
      <c r="U156" s="178"/>
      <c r="V156" s="196">
        <f t="shared" si="12"/>
        <v>0</v>
      </c>
      <c r="W156" s="52"/>
      <c r="X156">
        <v>0</v>
      </c>
      <c r="Z156">
        <v>0</v>
      </c>
    </row>
    <row r="157" spans="1:26" ht="25" customHeight="1">
      <c r="A157" s="179"/>
      <c r="B157" s="210"/>
      <c r="C157" s="180" t="s">
        <v>467</v>
      </c>
      <c r="D157" s="301" t="s">
        <v>468</v>
      </c>
      <c r="E157" s="301"/>
      <c r="F157" s="173" t="s">
        <v>109</v>
      </c>
      <c r="G157" s="175">
        <v>850</v>
      </c>
      <c r="H157" s="264"/>
      <c r="I157" s="174">
        <f t="shared" si="9"/>
        <v>0</v>
      </c>
      <c r="J157" s="176">
        <v>0</v>
      </c>
      <c r="K157" s="178">
        <f t="shared" si="10"/>
        <v>0</v>
      </c>
      <c r="L157" s="178">
        <f>ROUND(G157*(H157),2)</f>
        <v>0</v>
      </c>
      <c r="M157" s="178"/>
      <c r="N157" s="177">
        <v>0</v>
      </c>
      <c r="O157" s="178"/>
      <c r="P157" s="181">
        <v>0</v>
      </c>
      <c r="Q157" s="181"/>
      <c r="R157" s="181">
        <v>0</v>
      </c>
      <c r="S157" s="181">
        <f t="shared" si="11"/>
        <v>0</v>
      </c>
      <c r="T157" s="178"/>
      <c r="U157" s="178"/>
      <c r="V157" s="196">
        <f t="shared" si="12"/>
        <v>0</v>
      </c>
      <c r="W157" s="52"/>
      <c r="X157">
        <v>0</v>
      </c>
      <c r="Z157">
        <v>0</v>
      </c>
    </row>
    <row r="158" spans="1:26" ht="25" customHeight="1">
      <c r="A158" s="179"/>
      <c r="B158" s="211"/>
      <c r="C158" s="189" t="s">
        <v>469</v>
      </c>
      <c r="D158" s="304" t="s">
        <v>470</v>
      </c>
      <c r="E158" s="304"/>
      <c r="F158" s="183" t="s">
        <v>109</v>
      </c>
      <c r="G158" s="185">
        <v>850</v>
      </c>
      <c r="H158" s="265"/>
      <c r="I158" s="184">
        <f t="shared" si="9"/>
        <v>0</v>
      </c>
      <c r="J158" s="176">
        <v>0</v>
      </c>
      <c r="K158" s="188">
        <f t="shared" si="10"/>
        <v>0</v>
      </c>
      <c r="L158" s="188"/>
      <c r="M158" s="188">
        <f>ROUND(G158*(H158),2)</f>
        <v>0</v>
      </c>
      <c r="N158" s="177">
        <v>0</v>
      </c>
      <c r="O158" s="188"/>
      <c r="P158" s="190">
        <v>0</v>
      </c>
      <c r="Q158" s="190"/>
      <c r="R158" s="190">
        <v>0</v>
      </c>
      <c r="S158" s="190">
        <f t="shared" si="11"/>
        <v>0</v>
      </c>
      <c r="T158" s="188"/>
      <c r="U158" s="188"/>
      <c r="V158" s="199">
        <f t="shared" si="12"/>
        <v>0</v>
      </c>
      <c r="W158" s="52"/>
      <c r="X158">
        <v>0</v>
      </c>
      <c r="Z158">
        <v>0</v>
      </c>
    </row>
    <row r="159" spans="1:26" ht="25" customHeight="1">
      <c r="A159" s="179"/>
      <c r="B159" s="211"/>
      <c r="C159" s="189" t="s">
        <v>471</v>
      </c>
      <c r="D159" s="304" t="s">
        <v>472</v>
      </c>
      <c r="E159" s="304"/>
      <c r="F159" s="183" t="s">
        <v>242</v>
      </c>
      <c r="G159" s="185">
        <v>850</v>
      </c>
      <c r="H159" s="265"/>
      <c r="I159" s="184">
        <f t="shared" si="9"/>
        <v>0</v>
      </c>
      <c r="J159" s="176">
        <v>0</v>
      </c>
      <c r="K159" s="188">
        <f t="shared" si="10"/>
        <v>0</v>
      </c>
      <c r="L159" s="188"/>
      <c r="M159" s="188">
        <f>ROUND(G159*(H159),2)</f>
        <v>0</v>
      </c>
      <c r="N159" s="177">
        <v>0</v>
      </c>
      <c r="O159" s="188"/>
      <c r="P159" s="190">
        <v>0</v>
      </c>
      <c r="Q159" s="190"/>
      <c r="R159" s="190">
        <v>0</v>
      </c>
      <c r="S159" s="190">
        <f t="shared" si="11"/>
        <v>0</v>
      </c>
      <c r="T159" s="188"/>
      <c r="U159" s="188"/>
      <c r="V159" s="199">
        <f t="shared" si="12"/>
        <v>0</v>
      </c>
      <c r="W159" s="52"/>
      <c r="X159">
        <v>0</v>
      </c>
      <c r="Z159">
        <v>0</v>
      </c>
    </row>
    <row r="160" spans="1:26" ht="25" customHeight="1">
      <c r="A160" s="179"/>
      <c r="B160" s="210"/>
      <c r="C160" s="180" t="s">
        <v>473</v>
      </c>
      <c r="D160" s="301" t="s">
        <v>474</v>
      </c>
      <c r="E160" s="301"/>
      <c r="F160" s="173" t="s">
        <v>109</v>
      </c>
      <c r="G160" s="175">
        <v>220</v>
      </c>
      <c r="H160" s="264"/>
      <c r="I160" s="174">
        <f t="shared" si="9"/>
        <v>0</v>
      </c>
      <c r="J160" s="176">
        <v>0</v>
      </c>
      <c r="K160" s="178">
        <f t="shared" si="10"/>
        <v>0</v>
      </c>
      <c r="L160" s="178">
        <f>ROUND(G160*(H160),2)</f>
        <v>0</v>
      </c>
      <c r="M160" s="178"/>
      <c r="N160" s="177">
        <v>0</v>
      </c>
      <c r="O160" s="178"/>
      <c r="P160" s="181">
        <v>0</v>
      </c>
      <c r="Q160" s="181"/>
      <c r="R160" s="181">
        <v>0</v>
      </c>
      <c r="S160" s="181">
        <f t="shared" si="11"/>
        <v>0</v>
      </c>
      <c r="T160" s="178"/>
      <c r="U160" s="178"/>
      <c r="V160" s="196">
        <f t="shared" si="12"/>
        <v>0</v>
      </c>
      <c r="W160" s="52"/>
      <c r="X160">
        <v>0</v>
      </c>
      <c r="Z160">
        <v>0</v>
      </c>
    </row>
    <row r="161" spans="1:26" ht="25" customHeight="1">
      <c r="A161" s="179"/>
      <c r="B161" s="211"/>
      <c r="C161" s="189" t="s">
        <v>475</v>
      </c>
      <c r="D161" s="304" t="s">
        <v>476</v>
      </c>
      <c r="E161" s="304"/>
      <c r="F161" s="183" t="s">
        <v>109</v>
      </c>
      <c r="G161" s="185">
        <v>220</v>
      </c>
      <c r="H161" s="265"/>
      <c r="I161" s="184">
        <f t="shared" si="9"/>
        <v>0</v>
      </c>
      <c r="J161" s="176">
        <v>0</v>
      </c>
      <c r="K161" s="188">
        <f t="shared" si="10"/>
        <v>0</v>
      </c>
      <c r="L161" s="188"/>
      <c r="M161" s="188">
        <f>ROUND(G161*(H161),2)</f>
        <v>0</v>
      </c>
      <c r="N161" s="177">
        <v>0</v>
      </c>
      <c r="O161" s="188"/>
      <c r="P161" s="190">
        <v>0</v>
      </c>
      <c r="Q161" s="190"/>
      <c r="R161" s="190">
        <v>0</v>
      </c>
      <c r="S161" s="190">
        <f t="shared" si="11"/>
        <v>0</v>
      </c>
      <c r="T161" s="188"/>
      <c r="U161" s="188"/>
      <c r="V161" s="199">
        <f t="shared" si="12"/>
        <v>0</v>
      </c>
      <c r="W161" s="52"/>
      <c r="X161">
        <v>0</v>
      </c>
      <c r="Z161">
        <v>0</v>
      </c>
    </row>
    <row r="162" spans="1:26" ht="25" customHeight="1">
      <c r="A162" s="179"/>
      <c r="B162" s="211"/>
      <c r="C162" s="189" t="s">
        <v>477</v>
      </c>
      <c r="D162" s="304" t="s">
        <v>478</v>
      </c>
      <c r="E162" s="304"/>
      <c r="F162" s="183" t="s">
        <v>242</v>
      </c>
      <c r="G162" s="185">
        <v>125</v>
      </c>
      <c r="H162" s="265"/>
      <c r="I162" s="184">
        <f t="shared" si="9"/>
        <v>0</v>
      </c>
      <c r="J162" s="176">
        <v>0</v>
      </c>
      <c r="K162" s="188">
        <f t="shared" si="10"/>
        <v>0</v>
      </c>
      <c r="L162" s="188"/>
      <c r="M162" s="188">
        <f>ROUND(G162*(H162),2)</f>
        <v>0</v>
      </c>
      <c r="N162" s="177">
        <v>0</v>
      </c>
      <c r="O162" s="188"/>
      <c r="P162" s="190">
        <v>0</v>
      </c>
      <c r="Q162" s="190"/>
      <c r="R162" s="190">
        <v>0</v>
      </c>
      <c r="S162" s="190">
        <f t="shared" si="11"/>
        <v>0</v>
      </c>
      <c r="T162" s="188"/>
      <c r="U162" s="188"/>
      <c r="V162" s="199">
        <f t="shared" si="12"/>
        <v>0</v>
      </c>
      <c r="W162" s="52"/>
      <c r="X162">
        <v>0</v>
      </c>
      <c r="Z162">
        <v>0</v>
      </c>
    </row>
    <row r="163" spans="1:26" ht="25" customHeight="1">
      <c r="A163" s="179"/>
      <c r="B163" s="210"/>
      <c r="C163" s="180" t="s">
        <v>479</v>
      </c>
      <c r="D163" s="301" t="s">
        <v>480</v>
      </c>
      <c r="E163" s="301"/>
      <c r="F163" s="173" t="s">
        <v>109</v>
      </c>
      <c r="G163" s="175">
        <v>150</v>
      </c>
      <c r="H163" s="264"/>
      <c r="I163" s="174">
        <f t="shared" si="9"/>
        <v>0</v>
      </c>
      <c r="J163" s="176">
        <v>0</v>
      </c>
      <c r="K163" s="178">
        <f t="shared" si="10"/>
        <v>0</v>
      </c>
      <c r="L163" s="178">
        <f>ROUND(G163*(H163),2)</f>
        <v>0</v>
      </c>
      <c r="M163" s="178"/>
      <c r="N163" s="177">
        <v>0</v>
      </c>
      <c r="O163" s="178"/>
      <c r="P163" s="181">
        <v>0</v>
      </c>
      <c r="Q163" s="181"/>
      <c r="R163" s="181">
        <v>0</v>
      </c>
      <c r="S163" s="181">
        <f t="shared" si="11"/>
        <v>0</v>
      </c>
      <c r="T163" s="178"/>
      <c r="U163" s="178"/>
      <c r="V163" s="196">
        <f t="shared" si="12"/>
        <v>0</v>
      </c>
      <c r="W163" s="52"/>
      <c r="X163">
        <v>0</v>
      </c>
      <c r="Z163">
        <v>0</v>
      </c>
    </row>
    <row r="164" spans="1:26" ht="25" customHeight="1">
      <c r="A164" s="179"/>
      <c r="B164" s="211"/>
      <c r="C164" s="189" t="s">
        <v>481</v>
      </c>
      <c r="D164" s="304" t="s">
        <v>482</v>
      </c>
      <c r="E164" s="304"/>
      <c r="F164" s="183" t="s">
        <v>109</v>
      </c>
      <c r="G164" s="185">
        <v>150</v>
      </c>
      <c r="H164" s="265"/>
      <c r="I164" s="184">
        <f t="shared" si="9"/>
        <v>0</v>
      </c>
      <c r="J164" s="176">
        <v>0</v>
      </c>
      <c r="K164" s="188">
        <f t="shared" si="10"/>
        <v>0</v>
      </c>
      <c r="L164" s="188"/>
      <c r="M164" s="188">
        <f>ROUND(G164*(H164),2)</f>
        <v>0</v>
      </c>
      <c r="N164" s="177">
        <v>0</v>
      </c>
      <c r="O164" s="188"/>
      <c r="P164" s="190">
        <v>0</v>
      </c>
      <c r="Q164" s="190"/>
      <c r="R164" s="190">
        <v>0</v>
      </c>
      <c r="S164" s="190">
        <f t="shared" si="11"/>
        <v>0</v>
      </c>
      <c r="T164" s="188"/>
      <c r="U164" s="188"/>
      <c r="V164" s="199">
        <f t="shared" si="12"/>
        <v>0</v>
      </c>
      <c r="W164" s="52"/>
      <c r="X164">
        <v>0</v>
      </c>
      <c r="Z164">
        <v>0</v>
      </c>
    </row>
    <row r="165" spans="1:26" ht="25" customHeight="1">
      <c r="A165" s="179"/>
      <c r="B165" s="211"/>
      <c r="C165" s="189" t="s">
        <v>483</v>
      </c>
      <c r="D165" s="304" t="s">
        <v>484</v>
      </c>
      <c r="E165" s="304"/>
      <c r="F165" s="183" t="s">
        <v>242</v>
      </c>
      <c r="G165" s="185">
        <v>95</v>
      </c>
      <c r="H165" s="265"/>
      <c r="I165" s="184">
        <f t="shared" si="9"/>
        <v>0</v>
      </c>
      <c r="J165" s="176">
        <v>0</v>
      </c>
      <c r="K165" s="188">
        <f t="shared" si="10"/>
        <v>0</v>
      </c>
      <c r="L165" s="188"/>
      <c r="M165" s="188">
        <f>ROUND(G165*(H165),2)</f>
        <v>0</v>
      </c>
      <c r="N165" s="177">
        <v>0</v>
      </c>
      <c r="O165" s="188"/>
      <c r="P165" s="190">
        <v>0</v>
      </c>
      <c r="Q165" s="190"/>
      <c r="R165" s="190">
        <v>0</v>
      </c>
      <c r="S165" s="190">
        <f t="shared" si="11"/>
        <v>0</v>
      </c>
      <c r="T165" s="188"/>
      <c r="U165" s="188"/>
      <c r="V165" s="199">
        <f t="shared" si="12"/>
        <v>0</v>
      </c>
      <c r="W165" s="52"/>
      <c r="X165">
        <v>0</v>
      </c>
      <c r="Z165">
        <v>0</v>
      </c>
    </row>
    <row r="166" spans="1:26" ht="25" customHeight="1">
      <c r="A166" s="179"/>
      <c r="B166" s="210"/>
      <c r="C166" s="180" t="s">
        <v>485</v>
      </c>
      <c r="D166" s="301" t="s">
        <v>486</v>
      </c>
      <c r="E166" s="301"/>
      <c r="F166" s="173" t="s">
        <v>109</v>
      </c>
      <c r="G166" s="175">
        <v>90</v>
      </c>
      <c r="H166" s="264"/>
      <c r="I166" s="174">
        <f t="shared" si="9"/>
        <v>0</v>
      </c>
      <c r="J166" s="176">
        <v>0</v>
      </c>
      <c r="K166" s="178">
        <f t="shared" si="10"/>
        <v>0</v>
      </c>
      <c r="L166" s="178">
        <f>ROUND(G166*(H166),2)</f>
        <v>0</v>
      </c>
      <c r="M166" s="178"/>
      <c r="N166" s="177">
        <v>0</v>
      </c>
      <c r="O166" s="178"/>
      <c r="P166" s="181">
        <v>0</v>
      </c>
      <c r="Q166" s="181"/>
      <c r="R166" s="181">
        <v>0</v>
      </c>
      <c r="S166" s="181">
        <f t="shared" si="11"/>
        <v>0</v>
      </c>
      <c r="T166" s="178"/>
      <c r="U166" s="178"/>
      <c r="V166" s="196">
        <f t="shared" si="12"/>
        <v>0</v>
      </c>
      <c r="W166" s="52"/>
      <c r="X166">
        <v>0</v>
      </c>
      <c r="Z166">
        <v>0</v>
      </c>
    </row>
    <row r="167" spans="1:26" ht="25" customHeight="1">
      <c r="A167" s="179"/>
      <c r="B167" s="211"/>
      <c r="C167" s="189" t="s">
        <v>487</v>
      </c>
      <c r="D167" s="304" t="s">
        <v>488</v>
      </c>
      <c r="E167" s="304"/>
      <c r="F167" s="183" t="s">
        <v>109</v>
      </c>
      <c r="G167" s="185">
        <v>90</v>
      </c>
      <c r="H167" s="265"/>
      <c r="I167" s="184">
        <f t="shared" si="9"/>
        <v>0</v>
      </c>
      <c r="J167" s="176">
        <v>0</v>
      </c>
      <c r="K167" s="188">
        <f t="shared" si="10"/>
        <v>0</v>
      </c>
      <c r="L167" s="188"/>
      <c r="M167" s="188">
        <f>ROUND(G167*(H167),2)</f>
        <v>0</v>
      </c>
      <c r="N167" s="177">
        <v>0</v>
      </c>
      <c r="O167" s="188"/>
      <c r="P167" s="190">
        <v>0</v>
      </c>
      <c r="Q167" s="190"/>
      <c r="R167" s="190">
        <v>0</v>
      </c>
      <c r="S167" s="190">
        <f t="shared" si="11"/>
        <v>0</v>
      </c>
      <c r="T167" s="188"/>
      <c r="U167" s="188"/>
      <c r="V167" s="199">
        <f t="shared" si="12"/>
        <v>0</v>
      </c>
      <c r="W167" s="52"/>
      <c r="X167">
        <v>0</v>
      </c>
      <c r="Z167">
        <v>0</v>
      </c>
    </row>
    <row r="168" spans="1:26" ht="25" customHeight="1">
      <c r="A168" s="179"/>
      <c r="B168" s="211"/>
      <c r="C168" s="189" t="s">
        <v>489</v>
      </c>
      <c r="D168" s="304" t="s">
        <v>490</v>
      </c>
      <c r="E168" s="304"/>
      <c r="F168" s="183" t="s">
        <v>242</v>
      </c>
      <c r="G168" s="185">
        <v>53</v>
      </c>
      <c r="H168" s="265"/>
      <c r="I168" s="184">
        <f t="shared" si="9"/>
        <v>0</v>
      </c>
      <c r="J168" s="176">
        <v>0</v>
      </c>
      <c r="K168" s="188">
        <f t="shared" si="10"/>
        <v>0</v>
      </c>
      <c r="L168" s="188"/>
      <c r="M168" s="188">
        <f>ROUND(G168*(H168),2)</f>
        <v>0</v>
      </c>
      <c r="N168" s="177">
        <v>0</v>
      </c>
      <c r="O168" s="188"/>
      <c r="P168" s="190">
        <v>0</v>
      </c>
      <c r="Q168" s="190"/>
      <c r="R168" s="190">
        <v>0</v>
      </c>
      <c r="S168" s="190">
        <f t="shared" si="11"/>
        <v>0</v>
      </c>
      <c r="T168" s="188"/>
      <c r="U168" s="188"/>
      <c r="V168" s="199">
        <f t="shared" si="12"/>
        <v>0</v>
      </c>
      <c r="W168" s="52"/>
      <c r="X168">
        <v>0</v>
      </c>
      <c r="Z168">
        <v>0</v>
      </c>
    </row>
    <row r="169" spans="1:26" ht="25" customHeight="1">
      <c r="A169" s="179"/>
      <c r="B169" s="210"/>
      <c r="C169" s="180" t="s">
        <v>491</v>
      </c>
      <c r="D169" s="301" t="s">
        <v>492</v>
      </c>
      <c r="E169" s="301"/>
      <c r="F169" s="173" t="s">
        <v>109</v>
      </c>
      <c r="G169" s="175">
        <v>6</v>
      </c>
      <c r="H169" s="264"/>
      <c r="I169" s="174">
        <f t="shared" si="9"/>
        <v>0</v>
      </c>
      <c r="J169" s="176">
        <v>0</v>
      </c>
      <c r="K169" s="178">
        <f t="shared" si="10"/>
        <v>0</v>
      </c>
      <c r="L169" s="178">
        <f>ROUND(G169*(H169),2)</f>
        <v>0</v>
      </c>
      <c r="M169" s="178"/>
      <c r="N169" s="177">
        <v>0</v>
      </c>
      <c r="O169" s="178"/>
      <c r="P169" s="181">
        <v>0</v>
      </c>
      <c r="Q169" s="181"/>
      <c r="R169" s="181">
        <v>0</v>
      </c>
      <c r="S169" s="181">
        <f t="shared" si="11"/>
        <v>0</v>
      </c>
      <c r="T169" s="178"/>
      <c r="U169" s="178"/>
      <c r="V169" s="196">
        <f t="shared" si="12"/>
        <v>0</v>
      </c>
      <c r="W169" s="52"/>
      <c r="X169">
        <v>0</v>
      </c>
      <c r="Z169">
        <v>0</v>
      </c>
    </row>
    <row r="170" spans="1:26" ht="25" customHeight="1">
      <c r="A170" s="179"/>
      <c r="B170" s="211"/>
      <c r="C170" s="189" t="s">
        <v>493</v>
      </c>
      <c r="D170" s="304" t="s">
        <v>494</v>
      </c>
      <c r="E170" s="304"/>
      <c r="F170" s="183" t="s">
        <v>109</v>
      </c>
      <c r="G170" s="185">
        <v>6</v>
      </c>
      <c r="H170" s="265"/>
      <c r="I170" s="184">
        <f t="shared" si="9"/>
        <v>0</v>
      </c>
      <c r="J170" s="176">
        <v>0</v>
      </c>
      <c r="K170" s="188">
        <f t="shared" si="10"/>
        <v>0</v>
      </c>
      <c r="L170" s="188"/>
      <c r="M170" s="188">
        <f>ROUND(G170*(H170),2)</f>
        <v>0</v>
      </c>
      <c r="N170" s="177">
        <v>0</v>
      </c>
      <c r="O170" s="188"/>
      <c r="P170" s="190">
        <v>0</v>
      </c>
      <c r="Q170" s="190"/>
      <c r="R170" s="190">
        <v>0</v>
      </c>
      <c r="S170" s="190">
        <f t="shared" si="11"/>
        <v>0</v>
      </c>
      <c r="T170" s="188"/>
      <c r="U170" s="188"/>
      <c r="V170" s="199">
        <f t="shared" si="12"/>
        <v>0</v>
      </c>
      <c r="W170" s="52"/>
      <c r="X170">
        <v>0</v>
      </c>
      <c r="Z170">
        <v>0</v>
      </c>
    </row>
    <row r="171" spans="1:26" ht="25" customHeight="1">
      <c r="A171" s="179"/>
      <c r="B171" s="211"/>
      <c r="C171" s="189" t="s">
        <v>495</v>
      </c>
      <c r="D171" s="304" t="s">
        <v>496</v>
      </c>
      <c r="E171" s="304"/>
      <c r="F171" s="183" t="s">
        <v>242</v>
      </c>
      <c r="G171" s="185">
        <v>6</v>
      </c>
      <c r="H171" s="265"/>
      <c r="I171" s="184">
        <f t="shared" si="9"/>
        <v>0</v>
      </c>
      <c r="J171" s="176">
        <v>0</v>
      </c>
      <c r="K171" s="188">
        <f t="shared" si="10"/>
        <v>0</v>
      </c>
      <c r="L171" s="188"/>
      <c r="M171" s="188">
        <f>ROUND(G171*(H171),2)</f>
        <v>0</v>
      </c>
      <c r="N171" s="177">
        <v>0</v>
      </c>
      <c r="O171" s="188"/>
      <c r="P171" s="190">
        <v>0</v>
      </c>
      <c r="Q171" s="190"/>
      <c r="R171" s="190">
        <v>0</v>
      </c>
      <c r="S171" s="190">
        <f t="shared" si="11"/>
        <v>0</v>
      </c>
      <c r="T171" s="188"/>
      <c r="U171" s="188"/>
      <c r="V171" s="199">
        <f t="shared" si="12"/>
        <v>0</v>
      </c>
      <c r="W171" s="52"/>
      <c r="X171">
        <v>0</v>
      </c>
      <c r="Z171">
        <v>0</v>
      </c>
    </row>
    <row r="172" spans="1:26" ht="25" customHeight="1">
      <c r="A172" s="179"/>
      <c r="B172" s="210"/>
      <c r="C172" s="180" t="s">
        <v>497</v>
      </c>
      <c r="D172" s="301" t="s">
        <v>498</v>
      </c>
      <c r="E172" s="301"/>
      <c r="F172" s="173" t="s">
        <v>136</v>
      </c>
      <c r="G172" s="175">
        <v>6</v>
      </c>
      <c r="H172" s="264"/>
      <c r="I172" s="174">
        <f t="shared" ref="I172:I188" si="13">ROUND(G172*(H172),2)</f>
        <v>0</v>
      </c>
      <c r="J172" s="176">
        <v>0</v>
      </c>
      <c r="K172" s="178">
        <f t="shared" ref="K172:K188" si="14">ROUND(G172*(O172),2)</f>
        <v>0</v>
      </c>
      <c r="L172" s="178">
        <f>ROUND(G172*(H172),2)</f>
        <v>0</v>
      </c>
      <c r="M172" s="178"/>
      <c r="N172" s="177">
        <v>0</v>
      </c>
      <c r="O172" s="178"/>
      <c r="P172" s="181">
        <v>0</v>
      </c>
      <c r="Q172" s="181"/>
      <c r="R172" s="181">
        <v>0</v>
      </c>
      <c r="S172" s="181">
        <f t="shared" ref="S172:S188" si="15">ROUND(G172*(P172),3)</f>
        <v>0</v>
      </c>
      <c r="T172" s="178"/>
      <c r="U172" s="178"/>
      <c r="V172" s="196">
        <f t="shared" ref="V172:V188" si="16">ROUND(G172*(X172),3)</f>
        <v>0</v>
      </c>
      <c r="W172" s="52"/>
      <c r="X172">
        <v>0</v>
      </c>
      <c r="Z172">
        <v>0</v>
      </c>
    </row>
    <row r="173" spans="1:26" ht="25" customHeight="1">
      <c r="A173" s="179"/>
      <c r="B173" s="211"/>
      <c r="C173" s="189" t="s">
        <v>499</v>
      </c>
      <c r="D173" s="304" t="s">
        <v>500</v>
      </c>
      <c r="E173" s="304"/>
      <c r="F173" s="183" t="s">
        <v>242</v>
      </c>
      <c r="G173" s="185">
        <v>4</v>
      </c>
      <c r="H173" s="265"/>
      <c r="I173" s="184">
        <f t="shared" si="13"/>
        <v>0</v>
      </c>
      <c r="J173" s="176">
        <v>0</v>
      </c>
      <c r="K173" s="188">
        <f t="shared" si="14"/>
        <v>0</v>
      </c>
      <c r="L173" s="188"/>
      <c r="M173" s="188">
        <f>ROUND(G173*(H173),2)</f>
        <v>0</v>
      </c>
      <c r="N173" s="177">
        <v>0</v>
      </c>
      <c r="O173" s="188"/>
      <c r="P173" s="190">
        <v>0</v>
      </c>
      <c r="Q173" s="190"/>
      <c r="R173" s="190">
        <v>0</v>
      </c>
      <c r="S173" s="190">
        <f t="shared" si="15"/>
        <v>0</v>
      </c>
      <c r="T173" s="188"/>
      <c r="U173" s="188"/>
      <c r="V173" s="199">
        <f t="shared" si="16"/>
        <v>0</v>
      </c>
      <c r="W173" s="52"/>
      <c r="X173">
        <v>0</v>
      </c>
      <c r="Z173">
        <v>0</v>
      </c>
    </row>
    <row r="174" spans="1:26" ht="25" customHeight="1">
      <c r="A174" s="179"/>
      <c r="B174" s="211"/>
      <c r="C174" s="189" t="s">
        <v>501</v>
      </c>
      <c r="D174" s="304" t="s">
        <v>502</v>
      </c>
      <c r="E174" s="304"/>
      <c r="F174" s="183" t="s">
        <v>242</v>
      </c>
      <c r="G174" s="185">
        <v>2</v>
      </c>
      <c r="H174" s="265"/>
      <c r="I174" s="184">
        <f t="shared" si="13"/>
        <v>0</v>
      </c>
      <c r="J174" s="176">
        <v>0</v>
      </c>
      <c r="K174" s="188">
        <f t="shared" si="14"/>
        <v>0</v>
      </c>
      <c r="L174" s="188"/>
      <c r="M174" s="188">
        <f>ROUND(G174*(H174),2)</f>
        <v>0</v>
      </c>
      <c r="N174" s="177">
        <v>0</v>
      </c>
      <c r="O174" s="188"/>
      <c r="P174" s="190">
        <v>0</v>
      </c>
      <c r="Q174" s="190"/>
      <c r="R174" s="190">
        <v>0</v>
      </c>
      <c r="S174" s="190">
        <f t="shared" si="15"/>
        <v>0</v>
      </c>
      <c r="T174" s="188"/>
      <c r="U174" s="188"/>
      <c r="V174" s="199">
        <f t="shared" si="16"/>
        <v>0</v>
      </c>
      <c r="W174" s="52"/>
      <c r="X174">
        <v>0</v>
      </c>
      <c r="Z174">
        <v>0</v>
      </c>
    </row>
    <row r="175" spans="1:26" ht="25" customHeight="1">
      <c r="A175" s="179"/>
      <c r="B175" s="210"/>
      <c r="C175" s="180" t="s">
        <v>503</v>
      </c>
      <c r="D175" s="301" t="s">
        <v>504</v>
      </c>
      <c r="E175" s="301"/>
      <c r="F175" s="173" t="s">
        <v>136</v>
      </c>
      <c r="G175" s="175">
        <v>2</v>
      </c>
      <c r="H175" s="264"/>
      <c r="I175" s="174">
        <f t="shared" si="13"/>
        <v>0</v>
      </c>
      <c r="J175" s="176">
        <v>0</v>
      </c>
      <c r="K175" s="178">
        <f t="shared" si="14"/>
        <v>0</v>
      </c>
      <c r="L175" s="178">
        <f>ROUND(G175*(H175),2)</f>
        <v>0</v>
      </c>
      <c r="M175" s="178"/>
      <c r="N175" s="177">
        <v>0</v>
      </c>
      <c r="O175" s="178"/>
      <c r="P175" s="181">
        <v>0</v>
      </c>
      <c r="Q175" s="181"/>
      <c r="R175" s="181">
        <v>0</v>
      </c>
      <c r="S175" s="181">
        <f t="shared" si="15"/>
        <v>0</v>
      </c>
      <c r="T175" s="178"/>
      <c r="U175" s="178"/>
      <c r="V175" s="196">
        <f t="shared" si="16"/>
        <v>0</v>
      </c>
      <c r="W175" s="52"/>
      <c r="X175">
        <v>0</v>
      </c>
      <c r="Z175">
        <v>0</v>
      </c>
    </row>
    <row r="176" spans="1:26" ht="25" customHeight="1">
      <c r="A176" s="179"/>
      <c r="B176" s="211"/>
      <c r="C176" s="189" t="s">
        <v>505</v>
      </c>
      <c r="D176" s="304" t="s">
        <v>506</v>
      </c>
      <c r="E176" s="304"/>
      <c r="F176" s="183" t="s">
        <v>242</v>
      </c>
      <c r="G176" s="185">
        <v>2</v>
      </c>
      <c r="H176" s="265"/>
      <c r="I176" s="184">
        <f t="shared" si="13"/>
        <v>0</v>
      </c>
      <c r="J176" s="176">
        <v>0</v>
      </c>
      <c r="K176" s="188">
        <f t="shared" si="14"/>
        <v>0</v>
      </c>
      <c r="L176" s="188"/>
      <c r="M176" s="188">
        <f>ROUND(G176*(H176),2)</f>
        <v>0</v>
      </c>
      <c r="N176" s="177">
        <v>0</v>
      </c>
      <c r="O176" s="188"/>
      <c r="P176" s="190">
        <v>0</v>
      </c>
      <c r="Q176" s="190"/>
      <c r="R176" s="190">
        <v>0</v>
      </c>
      <c r="S176" s="190">
        <f t="shared" si="15"/>
        <v>0</v>
      </c>
      <c r="T176" s="188"/>
      <c r="U176" s="188"/>
      <c r="V176" s="199">
        <f t="shared" si="16"/>
        <v>0</v>
      </c>
      <c r="W176" s="52"/>
      <c r="X176">
        <v>0</v>
      </c>
      <c r="Z176">
        <v>0</v>
      </c>
    </row>
    <row r="177" spans="1:26" ht="25" customHeight="1">
      <c r="A177" s="179"/>
      <c r="B177" s="210"/>
      <c r="C177" s="180" t="s">
        <v>507</v>
      </c>
      <c r="D177" s="301" t="s">
        <v>508</v>
      </c>
      <c r="E177" s="301"/>
      <c r="F177" s="173" t="s">
        <v>136</v>
      </c>
      <c r="G177" s="175">
        <v>2</v>
      </c>
      <c r="H177" s="264"/>
      <c r="I177" s="174">
        <f t="shared" si="13"/>
        <v>0</v>
      </c>
      <c r="J177" s="176">
        <v>0</v>
      </c>
      <c r="K177" s="178">
        <f t="shared" si="14"/>
        <v>0</v>
      </c>
      <c r="L177" s="178">
        <f>ROUND(G177*(H177),2)</f>
        <v>0</v>
      </c>
      <c r="M177" s="178"/>
      <c r="N177" s="177">
        <v>0</v>
      </c>
      <c r="O177" s="178"/>
      <c r="P177" s="181">
        <v>0</v>
      </c>
      <c r="Q177" s="181"/>
      <c r="R177" s="181">
        <v>0</v>
      </c>
      <c r="S177" s="181">
        <f t="shared" si="15"/>
        <v>0</v>
      </c>
      <c r="T177" s="178"/>
      <c r="U177" s="178"/>
      <c r="V177" s="196">
        <f t="shared" si="16"/>
        <v>0</v>
      </c>
      <c r="W177" s="52"/>
      <c r="X177">
        <v>0</v>
      </c>
      <c r="Z177">
        <v>0</v>
      </c>
    </row>
    <row r="178" spans="1:26" ht="25" customHeight="1">
      <c r="A178" s="179"/>
      <c r="B178" s="211"/>
      <c r="C178" s="189" t="s">
        <v>509</v>
      </c>
      <c r="D178" s="304" t="s">
        <v>510</v>
      </c>
      <c r="E178" s="304"/>
      <c r="F178" s="183" t="s">
        <v>242</v>
      </c>
      <c r="G178" s="185">
        <v>2</v>
      </c>
      <c r="H178" s="265"/>
      <c r="I178" s="184">
        <f t="shared" si="13"/>
        <v>0</v>
      </c>
      <c r="J178" s="176">
        <v>0</v>
      </c>
      <c r="K178" s="188">
        <f t="shared" si="14"/>
        <v>0</v>
      </c>
      <c r="L178" s="188"/>
      <c r="M178" s="188">
        <f>ROUND(G178*(H178),2)</f>
        <v>0</v>
      </c>
      <c r="N178" s="177">
        <v>0</v>
      </c>
      <c r="O178" s="188"/>
      <c r="P178" s="190">
        <v>0</v>
      </c>
      <c r="Q178" s="190"/>
      <c r="R178" s="190">
        <v>0</v>
      </c>
      <c r="S178" s="190">
        <f t="shared" si="15"/>
        <v>0</v>
      </c>
      <c r="T178" s="188"/>
      <c r="U178" s="188"/>
      <c r="V178" s="199">
        <f t="shared" si="16"/>
        <v>0</v>
      </c>
      <c r="W178" s="52"/>
      <c r="X178">
        <v>0</v>
      </c>
      <c r="Z178">
        <v>0</v>
      </c>
    </row>
    <row r="179" spans="1:26" ht="25" customHeight="1">
      <c r="A179" s="179"/>
      <c r="B179" s="210"/>
      <c r="C179" s="180" t="s">
        <v>511</v>
      </c>
      <c r="D179" s="301" t="s">
        <v>498</v>
      </c>
      <c r="E179" s="301"/>
      <c r="F179" s="173" t="s">
        <v>136</v>
      </c>
      <c r="G179" s="175">
        <v>1</v>
      </c>
      <c r="H179" s="264"/>
      <c r="I179" s="174">
        <f t="shared" si="13"/>
        <v>0</v>
      </c>
      <c r="J179" s="176">
        <v>0</v>
      </c>
      <c r="K179" s="178">
        <f t="shared" si="14"/>
        <v>0</v>
      </c>
      <c r="L179" s="178">
        <f>ROUND(G179*(H179),2)</f>
        <v>0</v>
      </c>
      <c r="M179" s="178"/>
      <c r="N179" s="177">
        <v>0</v>
      </c>
      <c r="O179" s="178"/>
      <c r="P179" s="181">
        <v>0</v>
      </c>
      <c r="Q179" s="181"/>
      <c r="R179" s="181">
        <v>0</v>
      </c>
      <c r="S179" s="181">
        <f t="shared" si="15"/>
        <v>0</v>
      </c>
      <c r="T179" s="178"/>
      <c r="U179" s="178"/>
      <c r="V179" s="196">
        <f t="shared" si="16"/>
        <v>0</v>
      </c>
      <c r="W179" s="52"/>
      <c r="X179">
        <v>0</v>
      </c>
      <c r="Z179">
        <v>0</v>
      </c>
    </row>
    <row r="180" spans="1:26" ht="25" customHeight="1">
      <c r="A180" s="179"/>
      <c r="B180" s="211"/>
      <c r="C180" s="189" t="s">
        <v>512</v>
      </c>
      <c r="D180" s="304" t="s">
        <v>513</v>
      </c>
      <c r="E180" s="304"/>
      <c r="F180" s="183" t="s">
        <v>242</v>
      </c>
      <c r="G180" s="185">
        <v>2</v>
      </c>
      <c r="H180" s="265"/>
      <c r="I180" s="184">
        <f t="shared" si="13"/>
        <v>0</v>
      </c>
      <c r="J180" s="176">
        <v>0</v>
      </c>
      <c r="K180" s="188">
        <f t="shared" si="14"/>
        <v>0</v>
      </c>
      <c r="L180" s="188"/>
      <c r="M180" s="188">
        <f>ROUND(G180*(H180),2)</f>
        <v>0</v>
      </c>
      <c r="N180" s="177">
        <v>0</v>
      </c>
      <c r="O180" s="188"/>
      <c r="P180" s="190">
        <v>0</v>
      </c>
      <c r="Q180" s="190"/>
      <c r="R180" s="190">
        <v>0</v>
      </c>
      <c r="S180" s="190">
        <f t="shared" si="15"/>
        <v>0</v>
      </c>
      <c r="T180" s="188"/>
      <c r="U180" s="188"/>
      <c r="V180" s="199">
        <f t="shared" si="16"/>
        <v>0</v>
      </c>
      <c r="W180" s="52"/>
      <c r="X180">
        <v>0</v>
      </c>
      <c r="Z180">
        <v>0</v>
      </c>
    </row>
    <row r="181" spans="1:26" ht="25" customHeight="1">
      <c r="A181" s="179"/>
      <c r="B181" s="210"/>
      <c r="C181" s="180" t="s">
        <v>514</v>
      </c>
      <c r="D181" s="301" t="s">
        <v>515</v>
      </c>
      <c r="E181" s="301"/>
      <c r="F181" s="173" t="s">
        <v>109</v>
      </c>
      <c r="G181" s="175">
        <v>430</v>
      </c>
      <c r="H181" s="264"/>
      <c r="I181" s="174">
        <f t="shared" si="13"/>
        <v>0</v>
      </c>
      <c r="J181" s="176">
        <v>0</v>
      </c>
      <c r="K181" s="178">
        <f t="shared" si="14"/>
        <v>0</v>
      </c>
      <c r="L181" s="178">
        <f>ROUND(G181*(H181),2)</f>
        <v>0</v>
      </c>
      <c r="M181" s="178"/>
      <c r="N181" s="177">
        <v>0</v>
      </c>
      <c r="O181" s="178"/>
      <c r="P181" s="181">
        <v>0</v>
      </c>
      <c r="Q181" s="181"/>
      <c r="R181" s="181">
        <v>0</v>
      </c>
      <c r="S181" s="181">
        <f t="shared" si="15"/>
        <v>0</v>
      </c>
      <c r="T181" s="178"/>
      <c r="U181" s="178"/>
      <c r="V181" s="196">
        <f t="shared" si="16"/>
        <v>0</v>
      </c>
      <c r="W181" s="52"/>
      <c r="X181">
        <v>0</v>
      </c>
      <c r="Z181">
        <v>0</v>
      </c>
    </row>
    <row r="182" spans="1:26" ht="25" customHeight="1">
      <c r="A182" s="179"/>
      <c r="B182" s="211"/>
      <c r="C182" s="189" t="s">
        <v>516</v>
      </c>
      <c r="D182" s="304" t="s">
        <v>517</v>
      </c>
      <c r="E182" s="304"/>
      <c r="F182" s="183" t="s">
        <v>109</v>
      </c>
      <c r="G182" s="185">
        <v>430</v>
      </c>
      <c r="H182" s="265"/>
      <c r="I182" s="184">
        <f t="shared" si="13"/>
        <v>0</v>
      </c>
      <c r="J182" s="176">
        <v>0</v>
      </c>
      <c r="K182" s="188">
        <f t="shared" si="14"/>
        <v>0</v>
      </c>
      <c r="L182" s="188"/>
      <c r="M182" s="188">
        <f>ROUND(G182*(H182),2)</f>
        <v>0</v>
      </c>
      <c r="N182" s="177">
        <v>0</v>
      </c>
      <c r="O182" s="188"/>
      <c r="P182" s="190">
        <v>0</v>
      </c>
      <c r="Q182" s="190"/>
      <c r="R182" s="190">
        <v>0</v>
      </c>
      <c r="S182" s="190">
        <f t="shared" si="15"/>
        <v>0</v>
      </c>
      <c r="T182" s="188"/>
      <c r="U182" s="188"/>
      <c r="V182" s="199">
        <f t="shared" si="16"/>
        <v>0</v>
      </c>
      <c r="W182" s="52"/>
      <c r="X182">
        <v>0</v>
      </c>
      <c r="Z182">
        <v>0</v>
      </c>
    </row>
    <row r="183" spans="1:26" ht="25" customHeight="1">
      <c r="A183" s="179"/>
      <c r="B183" s="210"/>
      <c r="C183" s="180" t="s">
        <v>518</v>
      </c>
      <c r="D183" s="301" t="s">
        <v>519</v>
      </c>
      <c r="E183" s="301"/>
      <c r="F183" s="173" t="s">
        <v>136</v>
      </c>
      <c r="G183" s="175">
        <v>2</v>
      </c>
      <c r="H183" s="264"/>
      <c r="I183" s="174">
        <f t="shared" si="13"/>
        <v>0</v>
      </c>
      <c r="J183" s="176">
        <v>0</v>
      </c>
      <c r="K183" s="178">
        <f t="shared" si="14"/>
        <v>0</v>
      </c>
      <c r="L183" s="178">
        <f>ROUND(G183*(H183),2)</f>
        <v>0</v>
      </c>
      <c r="M183" s="178"/>
      <c r="N183" s="177">
        <v>0</v>
      </c>
      <c r="O183" s="178"/>
      <c r="P183" s="181">
        <v>0</v>
      </c>
      <c r="Q183" s="181"/>
      <c r="R183" s="181">
        <v>0</v>
      </c>
      <c r="S183" s="181">
        <f t="shared" si="15"/>
        <v>0</v>
      </c>
      <c r="T183" s="178"/>
      <c r="U183" s="178"/>
      <c r="V183" s="196">
        <f t="shared" si="16"/>
        <v>0</v>
      </c>
      <c r="W183" s="52"/>
      <c r="X183">
        <v>0</v>
      </c>
      <c r="Z183">
        <v>0</v>
      </c>
    </row>
    <row r="184" spans="1:26" ht="25" customHeight="1">
      <c r="A184" s="179"/>
      <c r="B184" s="211"/>
      <c r="C184" s="189" t="s">
        <v>520</v>
      </c>
      <c r="D184" s="304" t="s">
        <v>521</v>
      </c>
      <c r="E184" s="304"/>
      <c r="F184" s="183" t="s">
        <v>242</v>
      </c>
      <c r="G184" s="185">
        <v>2</v>
      </c>
      <c r="H184" s="265"/>
      <c r="I184" s="184">
        <f t="shared" si="13"/>
        <v>0</v>
      </c>
      <c r="J184" s="176">
        <v>0</v>
      </c>
      <c r="K184" s="188">
        <f t="shared" si="14"/>
        <v>0</v>
      </c>
      <c r="L184" s="188"/>
      <c r="M184" s="188">
        <f>ROUND(G184*(H184),2)</f>
        <v>0</v>
      </c>
      <c r="N184" s="177">
        <v>0</v>
      </c>
      <c r="O184" s="188"/>
      <c r="P184" s="190">
        <v>0</v>
      </c>
      <c r="Q184" s="190"/>
      <c r="R184" s="190">
        <v>0</v>
      </c>
      <c r="S184" s="190">
        <f t="shared" si="15"/>
        <v>0</v>
      </c>
      <c r="T184" s="188"/>
      <c r="U184" s="188"/>
      <c r="V184" s="199">
        <f t="shared" si="16"/>
        <v>0</v>
      </c>
      <c r="W184" s="52"/>
      <c r="X184">
        <v>0</v>
      </c>
      <c r="Z184">
        <v>0</v>
      </c>
    </row>
    <row r="185" spans="1:26" ht="25" customHeight="1">
      <c r="A185" s="179"/>
      <c r="B185" s="210"/>
      <c r="C185" s="180" t="s">
        <v>522</v>
      </c>
      <c r="D185" s="301" t="s">
        <v>523</v>
      </c>
      <c r="E185" s="301"/>
      <c r="F185" s="173" t="s">
        <v>524</v>
      </c>
      <c r="G185" s="175">
        <v>110</v>
      </c>
      <c r="H185" s="264"/>
      <c r="I185" s="174">
        <f t="shared" si="13"/>
        <v>0</v>
      </c>
      <c r="J185" s="176">
        <v>0</v>
      </c>
      <c r="K185" s="178">
        <f t="shared" si="14"/>
        <v>0</v>
      </c>
      <c r="L185" s="178">
        <f>ROUND(G185*(H185),2)</f>
        <v>0</v>
      </c>
      <c r="M185" s="178"/>
      <c r="N185" s="177">
        <v>0</v>
      </c>
      <c r="O185" s="178"/>
      <c r="P185" s="181">
        <v>0</v>
      </c>
      <c r="Q185" s="181"/>
      <c r="R185" s="181">
        <v>0</v>
      </c>
      <c r="S185" s="181">
        <f t="shared" si="15"/>
        <v>0</v>
      </c>
      <c r="T185" s="178"/>
      <c r="U185" s="178"/>
      <c r="V185" s="196">
        <f t="shared" si="16"/>
        <v>0</v>
      </c>
      <c r="W185" s="52"/>
      <c r="X185">
        <v>0</v>
      </c>
      <c r="Z185">
        <v>0</v>
      </c>
    </row>
    <row r="186" spans="1:26" ht="25" customHeight="1">
      <c r="A186" s="179"/>
      <c r="B186" s="210"/>
      <c r="C186" s="180" t="s">
        <v>525</v>
      </c>
      <c r="D186" s="301" t="s">
        <v>526</v>
      </c>
      <c r="E186" s="301"/>
      <c r="F186" s="173" t="s">
        <v>527</v>
      </c>
      <c r="G186" s="175">
        <v>1</v>
      </c>
      <c r="H186" s="264"/>
      <c r="I186" s="174">
        <f t="shared" si="13"/>
        <v>0</v>
      </c>
      <c r="J186" s="176">
        <v>0</v>
      </c>
      <c r="K186" s="178">
        <f t="shared" si="14"/>
        <v>0</v>
      </c>
      <c r="L186" s="178">
        <f>ROUND(G186*(H186),2)</f>
        <v>0</v>
      </c>
      <c r="M186" s="178"/>
      <c r="N186" s="177">
        <v>0</v>
      </c>
      <c r="O186" s="178"/>
      <c r="P186" s="181">
        <v>0</v>
      </c>
      <c r="Q186" s="181"/>
      <c r="R186" s="181">
        <v>0</v>
      </c>
      <c r="S186" s="181">
        <f t="shared" si="15"/>
        <v>0</v>
      </c>
      <c r="T186" s="178"/>
      <c r="U186" s="178"/>
      <c r="V186" s="196">
        <f t="shared" si="16"/>
        <v>0</v>
      </c>
      <c r="W186" s="52"/>
      <c r="X186">
        <v>0</v>
      </c>
      <c r="Z186">
        <v>0</v>
      </c>
    </row>
    <row r="187" spans="1:26" ht="25" customHeight="1">
      <c r="A187" s="179"/>
      <c r="B187" s="210"/>
      <c r="C187" s="180" t="s">
        <v>528</v>
      </c>
      <c r="D187" s="301" t="s">
        <v>529</v>
      </c>
      <c r="E187" s="301"/>
      <c r="F187" s="173" t="s">
        <v>527</v>
      </c>
      <c r="G187" s="175">
        <v>1</v>
      </c>
      <c r="H187" s="264"/>
      <c r="I187" s="174">
        <f t="shared" si="13"/>
        <v>0</v>
      </c>
      <c r="J187" s="176">
        <v>0</v>
      </c>
      <c r="K187" s="178">
        <f t="shared" si="14"/>
        <v>0</v>
      </c>
      <c r="L187" s="178">
        <f>ROUND(G187*(H187),2)</f>
        <v>0</v>
      </c>
      <c r="M187" s="178"/>
      <c r="N187" s="177">
        <v>0</v>
      </c>
      <c r="O187" s="178"/>
      <c r="P187" s="181">
        <v>0</v>
      </c>
      <c r="Q187" s="181"/>
      <c r="R187" s="181">
        <v>0</v>
      </c>
      <c r="S187" s="181">
        <f t="shared" si="15"/>
        <v>0</v>
      </c>
      <c r="T187" s="178"/>
      <c r="U187" s="178"/>
      <c r="V187" s="196">
        <f t="shared" si="16"/>
        <v>0</v>
      </c>
      <c r="W187" s="52"/>
      <c r="X187">
        <v>0</v>
      </c>
      <c r="Z187">
        <v>0</v>
      </c>
    </row>
    <row r="188" spans="1:26" ht="25" customHeight="1">
      <c r="A188" s="179"/>
      <c r="B188" s="210"/>
      <c r="C188" s="180" t="s">
        <v>530</v>
      </c>
      <c r="D188" s="301" t="s">
        <v>531</v>
      </c>
      <c r="E188" s="301"/>
      <c r="F188" s="173" t="s">
        <v>532</v>
      </c>
      <c r="G188" s="175">
        <v>1.3</v>
      </c>
      <c r="H188" s="266"/>
      <c r="I188" s="174">
        <f t="shared" si="13"/>
        <v>0</v>
      </c>
      <c r="J188" s="176">
        <v>0</v>
      </c>
      <c r="K188" s="178">
        <f t="shared" si="14"/>
        <v>0</v>
      </c>
      <c r="L188" s="178">
        <f>ROUND(G188*(H188),2)</f>
        <v>0</v>
      </c>
      <c r="M188" s="178"/>
      <c r="N188" s="177">
        <v>0</v>
      </c>
      <c r="O188" s="178"/>
      <c r="P188" s="181">
        <v>0</v>
      </c>
      <c r="Q188" s="181"/>
      <c r="R188" s="181">
        <v>0</v>
      </c>
      <c r="S188" s="181">
        <f t="shared" si="15"/>
        <v>0</v>
      </c>
      <c r="T188" s="178"/>
      <c r="U188" s="178"/>
      <c r="V188" s="196">
        <f t="shared" si="16"/>
        <v>9.5000000000000001E-2</v>
      </c>
      <c r="W188" s="52"/>
      <c r="X188">
        <v>7.2999999999999995E-2</v>
      </c>
      <c r="Z188">
        <v>0</v>
      </c>
    </row>
    <row r="189" spans="1:26">
      <c r="A189" s="10"/>
      <c r="B189" s="54"/>
      <c r="C189" s="172">
        <v>921</v>
      </c>
      <c r="D189" s="300" t="s">
        <v>304</v>
      </c>
      <c r="E189" s="300"/>
      <c r="F189" s="10"/>
      <c r="G189" s="171"/>
      <c r="H189" s="66"/>
      <c r="I189" s="139">
        <f>ROUND((SUM(I75:I188))/1,2)</f>
        <v>0</v>
      </c>
      <c r="J189" s="10"/>
      <c r="K189" s="10"/>
      <c r="L189" s="10">
        <f>ROUND((SUM(L75:L188))/1,2)</f>
        <v>0</v>
      </c>
      <c r="M189" s="10">
        <f>ROUND((SUM(M75:M188))/1,2)</f>
        <v>0</v>
      </c>
      <c r="N189" s="10"/>
      <c r="O189" s="10"/>
      <c r="P189" s="182"/>
      <c r="Q189" s="1"/>
      <c r="R189" s="1"/>
      <c r="S189" s="182">
        <f>ROUND((SUM(S75:S188))/1,2)</f>
        <v>0</v>
      </c>
      <c r="T189" s="2"/>
      <c r="U189" s="2"/>
      <c r="V189" s="197">
        <f>ROUND((SUM(V75:V188))/1,2)</f>
        <v>0.1</v>
      </c>
      <c r="W189" s="52"/>
    </row>
    <row r="190" spans="1:26">
      <c r="A190" s="1"/>
      <c r="B190" s="206"/>
      <c r="C190" s="1"/>
      <c r="D190" s="1"/>
      <c r="E190" s="1"/>
      <c r="F190" s="1"/>
      <c r="G190" s="164"/>
      <c r="H190" s="131"/>
      <c r="I190" s="13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98"/>
      <c r="W190" s="52"/>
    </row>
    <row r="191" spans="1:26">
      <c r="A191" s="10"/>
      <c r="B191" s="54"/>
      <c r="C191" s="10"/>
      <c r="D191" s="302" t="s">
        <v>302</v>
      </c>
      <c r="E191" s="302"/>
      <c r="F191" s="10"/>
      <c r="G191" s="171"/>
      <c r="H191" s="66"/>
      <c r="I191" s="139">
        <f>ROUND((SUM(I74:I190))/2,2)</f>
        <v>0</v>
      </c>
      <c r="J191" s="10"/>
      <c r="K191" s="10"/>
      <c r="L191" s="10">
        <f>ROUND((SUM(L74:L190))/2,2)</f>
        <v>0</v>
      </c>
      <c r="M191" s="10">
        <f>ROUND((SUM(M74:M190))/2,2)</f>
        <v>0</v>
      </c>
      <c r="N191" s="10"/>
      <c r="O191" s="10"/>
      <c r="P191" s="182"/>
      <c r="Q191" s="1"/>
      <c r="R191" s="1"/>
      <c r="S191" s="182">
        <f>ROUND((SUM(S74:S190))/2,2)</f>
        <v>0</v>
      </c>
      <c r="T191" s="1"/>
      <c r="U191" s="1"/>
      <c r="V191" s="197">
        <f>ROUND((SUM(V74:V190))/2,2)</f>
        <v>0.1</v>
      </c>
      <c r="W191" s="52"/>
    </row>
    <row r="192" spans="1:26">
      <c r="A192" s="1"/>
      <c r="B192" s="212"/>
      <c r="C192" s="191"/>
      <c r="D192" s="303" t="s">
        <v>81</v>
      </c>
      <c r="E192" s="303"/>
      <c r="F192" s="191"/>
      <c r="G192" s="192"/>
      <c r="H192" s="193"/>
      <c r="I192" s="193">
        <f>ROUND((SUM(I74:I191))/3,2)</f>
        <v>0</v>
      </c>
      <c r="J192" s="191"/>
      <c r="K192" s="191">
        <f>ROUND((SUM(K74:K191))/3,2)</f>
        <v>0</v>
      </c>
      <c r="L192" s="191">
        <f>ROUND((SUM(L74:L191))/3,2)</f>
        <v>0</v>
      </c>
      <c r="M192" s="191">
        <f>ROUND((SUM(M74:M191))/3,2)</f>
        <v>0</v>
      </c>
      <c r="N192" s="191"/>
      <c r="O192" s="191"/>
      <c r="P192" s="192"/>
      <c r="Q192" s="191"/>
      <c r="R192" s="191"/>
      <c r="S192" s="192">
        <f>ROUND((SUM(S74:S191))/3,2)</f>
        <v>0</v>
      </c>
      <c r="T192" s="191"/>
      <c r="U192" s="191"/>
      <c r="V192" s="200">
        <f>ROUND((SUM(V74:V191))/3,2)</f>
        <v>0.1</v>
      </c>
      <c r="W192" s="52"/>
      <c r="Y192">
        <f>(SUM(Y74:Y191))</f>
        <v>0</v>
      </c>
      <c r="Z192">
        <f>(SUM(Z74:Z191))</f>
        <v>0</v>
      </c>
    </row>
    <row r="193"/>
    <row r="194"/>
    <row r="195"/>
    <row r="196"/>
    <row r="197"/>
  </sheetData>
  <mergeCells count="162">
    <mergeCell ref="B1:C1"/>
    <mergeCell ref="E1:F1"/>
    <mergeCell ref="B2:V2"/>
    <mergeCell ref="B3:V3"/>
    <mergeCell ref="B7:H7"/>
    <mergeCell ref="B9:H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I65:P65"/>
    <mergeCell ref="D74:E74"/>
    <mergeCell ref="D75:E75"/>
    <mergeCell ref="B55:D55"/>
    <mergeCell ref="B56:D56"/>
    <mergeCell ref="B57:D57"/>
    <mergeCell ref="B59:D59"/>
    <mergeCell ref="B63:V63"/>
    <mergeCell ref="H1:I1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D76:E76"/>
    <mergeCell ref="D77:E77"/>
    <mergeCell ref="D78:E78"/>
    <mergeCell ref="D79:E79"/>
    <mergeCell ref="D80:E80"/>
    <mergeCell ref="D81:E81"/>
    <mergeCell ref="B65:E65"/>
    <mergeCell ref="B66:E66"/>
    <mergeCell ref="B67:E67"/>
    <mergeCell ref="D88:E88"/>
    <mergeCell ref="D89:E8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100:E100"/>
    <mergeCell ref="D101:E101"/>
    <mergeCell ref="D102:E102"/>
    <mergeCell ref="D103:E103"/>
    <mergeCell ref="D104:E104"/>
    <mergeCell ref="D105:E105"/>
    <mergeCell ref="D94:E94"/>
    <mergeCell ref="D95:E95"/>
    <mergeCell ref="D96:E96"/>
    <mergeCell ref="D97:E97"/>
    <mergeCell ref="D98:E98"/>
    <mergeCell ref="D99:E99"/>
    <mergeCell ref="D112:E112"/>
    <mergeCell ref="D113:E113"/>
    <mergeCell ref="D114:E114"/>
    <mergeCell ref="D115:E115"/>
    <mergeCell ref="D116:E116"/>
    <mergeCell ref="D117:E117"/>
    <mergeCell ref="D106:E106"/>
    <mergeCell ref="D107:E107"/>
    <mergeCell ref="D108:E108"/>
    <mergeCell ref="D109:E109"/>
    <mergeCell ref="D110:E110"/>
    <mergeCell ref="D111:E111"/>
    <mergeCell ref="D124:E124"/>
    <mergeCell ref="D125:E125"/>
    <mergeCell ref="D126:E126"/>
    <mergeCell ref="D127:E127"/>
    <mergeCell ref="D128:E128"/>
    <mergeCell ref="D129:E129"/>
    <mergeCell ref="D118:E118"/>
    <mergeCell ref="D119:E119"/>
    <mergeCell ref="D120:E120"/>
    <mergeCell ref="D121:E121"/>
    <mergeCell ref="D122:E122"/>
    <mergeCell ref="D123:E123"/>
    <mergeCell ref="D136:E136"/>
    <mergeCell ref="D137:E137"/>
    <mergeCell ref="D138:E138"/>
    <mergeCell ref="D139:E139"/>
    <mergeCell ref="D140:E140"/>
    <mergeCell ref="D141:E141"/>
    <mergeCell ref="D130:E130"/>
    <mergeCell ref="D131:E131"/>
    <mergeCell ref="D132:E132"/>
    <mergeCell ref="D133:E133"/>
    <mergeCell ref="D134:E134"/>
    <mergeCell ref="D135:E135"/>
    <mergeCell ref="D148:E148"/>
    <mergeCell ref="D149:E149"/>
    <mergeCell ref="D150:E150"/>
    <mergeCell ref="D151:E151"/>
    <mergeCell ref="D152:E152"/>
    <mergeCell ref="D153:E153"/>
    <mergeCell ref="D142:E142"/>
    <mergeCell ref="D143:E143"/>
    <mergeCell ref="D144:E144"/>
    <mergeCell ref="D145:E145"/>
    <mergeCell ref="D146:E146"/>
    <mergeCell ref="D147:E147"/>
    <mergeCell ref="D160:E160"/>
    <mergeCell ref="D161:E161"/>
    <mergeCell ref="D162:E162"/>
    <mergeCell ref="D163:E163"/>
    <mergeCell ref="D164:E164"/>
    <mergeCell ref="D165:E165"/>
    <mergeCell ref="D154:E154"/>
    <mergeCell ref="D155:E155"/>
    <mergeCell ref="D156:E156"/>
    <mergeCell ref="D157:E157"/>
    <mergeCell ref="D158:E158"/>
    <mergeCell ref="D159:E159"/>
    <mergeCell ref="D172:E172"/>
    <mergeCell ref="D173:E173"/>
    <mergeCell ref="D174:E174"/>
    <mergeCell ref="D175:E175"/>
    <mergeCell ref="D176:E176"/>
    <mergeCell ref="D177:E177"/>
    <mergeCell ref="D166:E166"/>
    <mergeCell ref="D167:E167"/>
    <mergeCell ref="D168:E168"/>
    <mergeCell ref="D169:E169"/>
    <mergeCell ref="D170:E170"/>
    <mergeCell ref="D171:E171"/>
    <mergeCell ref="D191:E191"/>
    <mergeCell ref="D192:E192"/>
    <mergeCell ref="D184:E184"/>
    <mergeCell ref="D185:E185"/>
    <mergeCell ref="D186:E186"/>
    <mergeCell ref="D187:E187"/>
    <mergeCell ref="D188:E188"/>
    <mergeCell ref="D189:E189"/>
    <mergeCell ref="D178:E178"/>
    <mergeCell ref="D179:E179"/>
    <mergeCell ref="D180:E180"/>
    <mergeCell ref="D181:E181"/>
    <mergeCell ref="D182:E182"/>
    <mergeCell ref="D183:E183"/>
  </mergeCells>
  <hyperlinks>
    <hyperlink ref="B1:C1" location="A2:A2" tooltip="Klikni na prechod ku Kryciemu listu..." display="Krycí list rozpočtu" xr:uid="{00000000-0004-0000-0300-000000000000}"/>
    <hyperlink ref="E1:F1" location="A54:A54" tooltip="Klikni na prechod ku rekapitulácii..." display="Rekapitulácia rozpočtu" xr:uid="{00000000-0004-0000-0300-000001000000}"/>
    <hyperlink ref="H1:I1" location="B73:B73" tooltip="Klikni na prechod ku Rozpočet..." display="Rozpočet" xr:uid="{00000000-0004-0000-0300-000002000000}"/>
  </hyperlinks>
  <printOptions horizontalCentered="1" gridLines="1"/>
  <pageMargins left="1.1111111111111112E-2" right="1.1111111111111112E-2" top="0.75" bottom="0.75" header="0.3" footer="0.3"/>
  <pageSetup paperSize="9" scale="75" orientation="portrait" horizontalDpi="0" verticalDpi="0" r:id="rId1"/>
  <headerFooter>
    <oddHeader>&amp;C&amp;B&amp; Rozpočet ŠPORTOVÉ CENTRUM MARIÁNA TROLIGU / Elektroinštalácia</oddHeader>
    <oddFooter>&amp;RStrana &amp;P z &amp;N    &amp;L&amp;7Spracované systémom Systematic® Kalkulus, tel.: 051 77 10 585</oddFooter>
  </headerFooter>
  <rowBreaks count="2" manualBreakCount="2">
    <brk id="40" max="16383" man="1"/>
    <brk id="6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85"/>
  <sheetViews>
    <sheetView workbookViewId="0">
      <pane ySplit="1" topLeftCell="A63" activePane="bottomLeft" state="frozen"/>
      <selection pane="bottomLeft" activeCell="X1" sqref="X1:Z1048576"/>
    </sheetView>
  </sheetViews>
  <sheetFormatPr baseColWidth="10" defaultColWidth="10.83203125" defaultRowHeight="15" zeroHeight="1"/>
  <cols>
    <col min="1" max="1" width="1.6640625" customWidth="1"/>
    <col min="2" max="2" width="4.6640625" customWidth="1"/>
    <col min="3" max="3" width="12.6640625" customWidth="1"/>
    <col min="4" max="5" width="22.6640625" customWidth="1"/>
    <col min="6" max="7" width="9.6640625" customWidth="1"/>
    <col min="8" max="9" width="12.6640625" customWidth="1"/>
    <col min="10" max="10" width="10.6640625" hidden="1" customWidth="1"/>
    <col min="11" max="15" width="10.83203125" hidden="1" customWidth="1"/>
    <col min="16" max="16" width="9.6640625" customWidth="1"/>
    <col min="17" max="17" width="10.83203125" hidden="1" customWidth="1"/>
    <col min="18" max="18" width="10.83203125" customWidth="1"/>
    <col min="19" max="19" width="7.6640625" customWidth="1"/>
    <col min="20" max="21" width="10.83203125" hidden="1" customWidth="1"/>
    <col min="22" max="22" width="7.6640625" customWidth="1"/>
    <col min="23" max="23" width="2.6640625" customWidth="1"/>
    <col min="24" max="26" width="10.83203125" hidden="1" customWidth="1"/>
    <col min="27" max="27" width="9.1640625" customWidth="1"/>
  </cols>
  <sheetData>
    <row r="1" spans="1:23" ht="35" customHeight="1">
      <c r="A1" s="12"/>
      <c r="B1" s="348" t="s">
        <v>20</v>
      </c>
      <c r="C1" s="349"/>
      <c r="D1" s="12"/>
      <c r="E1" s="350" t="s">
        <v>0</v>
      </c>
      <c r="F1" s="351"/>
      <c r="G1" s="13"/>
      <c r="H1" s="362" t="s">
        <v>82</v>
      </c>
      <c r="I1" s="349"/>
      <c r="J1" s="158"/>
      <c r="K1" s="159"/>
      <c r="L1" s="159"/>
      <c r="M1" s="159"/>
      <c r="N1" s="159"/>
      <c r="O1" s="159"/>
      <c r="P1" s="160"/>
      <c r="Q1" s="110"/>
      <c r="R1" s="110"/>
      <c r="S1" s="110"/>
      <c r="T1" s="110"/>
      <c r="U1" s="110"/>
      <c r="V1" s="110"/>
      <c r="W1" s="52">
        <v>30.126000000000001</v>
      </c>
    </row>
    <row r="2" spans="1:23" ht="35" customHeight="1">
      <c r="A2" s="15"/>
      <c r="B2" s="352" t="s">
        <v>20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4"/>
      <c r="R2" s="354"/>
      <c r="S2" s="354"/>
      <c r="T2" s="354"/>
      <c r="U2" s="354"/>
      <c r="V2" s="355"/>
      <c r="W2" s="52"/>
    </row>
    <row r="3" spans="1:23" ht="18" customHeight="1">
      <c r="A3" s="15"/>
      <c r="B3" s="356" t="s">
        <v>1</v>
      </c>
      <c r="C3" s="357"/>
      <c r="D3" s="357"/>
      <c r="E3" s="357"/>
      <c r="F3" s="357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9"/>
      <c r="W3" s="52"/>
    </row>
    <row r="4" spans="1:23" ht="18" customHeight="1">
      <c r="A4" s="15"/>
      <c r="B4" s="40" t="s">
        <v>533</v>
      </c>
      <c r="C4" s="32"/>
      <c r="D4" s="23"/>
      <c r="E4" s="23"/>
      <c r="F4" s="41" t="s">
        <v>22</v>
      </c>
      <c r="G4" s="23"/>
      <c r="H4" s="23"/>
      <c r="I4" s="23"/>
      <c r="J4" s="23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111"/>
      <c r="W4" s="52"/>
    </row>
    <row r="5" spans="1:23" ht="18" customHeight="1">
      <c r="A5" s="15"/>
      <c r="B5" s="38"/>
      <c r="C5" s="32"/>
      <c r="D5" s="23"/>
      <c r="E5" s="23"/>
      <c r="F5" s="41" t="s">
        <v>23</v>
      </c>
      <c r="G5" s="23"/>
      <c r="H5" s="23"/>
      <c r="I5" s="23"/>
      <c r="J5" s="2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111"/>
      <c r="W5" s="52"/>
    </row>
    <row r="6" spans="1:23" ht="18" customHeight="1">
      <c r="A6" s="15"/>
      <c r="B6" s="42" t="s">
        <v>24</v>
      </c>
      <c r="C6" s="32"/>
      <c r="D6" s="41" t="s">
        <v>25</v>
      </c>
      <c r="E6" s="23"/>
      <c r="F6" s="41" t="s">
        <v>26</v>
      </c>
      <c r="G6" s="41" t="s">
        <v>27</v>
      </c>
      <c r="H6" s="23"/>
      <c r="I6" s="23"/>
      <c r="J6" s="2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111"/>
      <c r="W6" s="52"/>
    </row>
    <row r="7" spans="1:23" ht="20" customHeight="1">
      <c r="A7" s="15"/>
      <c r="B7" s="298" t="s">
        <v>28</v>
      </c>
      <c r="C7" s="299"/>
      <c r="D7" s="299"/>
      <c r="E7" s="299"/>
      <c r="F7" s="299"/>
      <c r="G7" s="299"/>
      <c r="H7" s="345"/>
      <c r="I7" s="44"/>
      <c r="J7" s="45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111"/>
      <c r="W7" s="52"/>
    </row>
    <row r="8" spans="1:23" ht="18" customHeight="1">
      <c r="A8" s="15"/>
      <c r="B8" s="46" t="s">
        <v>31</v>
      </c>
      <c r="C8" s="43"/>
      <c r="D8" s="26"/>
      <c r="E8" s="26"/>
      <c r="F8" s="47" t="s">
        <v>32</v>
      </c>
      <c r="G8" s="26"/>
      <c r="H8" s="26"/>
      <c r="I8" s="23"/>
      <c r="J8" s="2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111"/>
      <c r="W8" s="52"/>
    </row>
    <row r="9" spans="1:23" ht="20" customHeight="1">
      <c r="A9" s="15"/>
      <c r="B9" s="298" t="s">
        <v>29</v>
      </c>
      <c r="C9" s="299"/>
      <c r="D9" s="299"/>
      <c r="E9" s="299"/>
      <c r="F9" s="299"/>
      <c r="G9" s="299"/>
      <c r="H9" s="345"/>
      <c r="I9" s="45"/>
      <c r="J9" s="45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111"/>
      <c r="W9" s="52"/>
    </row>
    <row r="10" spans="1:23" ht="18" customHeight="1">
      <c r="A10" s="15"/>
      <c r="B10" s="42" t="s">
        <v>31</v>
      </c>
      <c r="C10" s="32"/>
      <c r="D10" s="23"/>
      <c r="E10" s="23"/>
      <c r="F10" s="41" t="s">
        <v>32</v>
      </c>
      <c r="G10" s="23"/>
      <c r="H10" s="23"/>
      <c r="I10" s="23"/>
      <c r="J10" s="2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111"/>
      <c r="W10" s="52"/>
    </row>
    <row r="11" spans="1:23" ht="20" customHeight="1">
      <c r="A11" s="15"/>
      <c r="B11" s="298" t="s">
        <v>30</v>
      </c>
      <c r="C11" s="299"/>
      <c r="D11" s="299"/>
      <c r="E11" s="299"/>
      <c r="F11" s="299"/>
      <c r="G11" s="299"/>
      <c r="H11" s="345"/>
      <c r="I11" s="45"/>
      <c r="J11" s="45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111"/>
      <c r="W11" s="52"/>
    </row>
    <row r="12" spans="1:23" ht="18" customHeight="1">
      <c r="A12" s="15"/>
      <c r="B12" s="42" t="s">
        <v>31</v>
      </c>
      <c r="C12" s="32"/>
      <c r="D12" s="23"/>
      <c r="E12" s="23"/>
      <c r="F12" s="41" t="s">
        <v>32</v>
      </c>
      <c r="G12" s="23"/>
      <c r="H12" s="23"/>
      <c r="I12" s="23"/>
      <c r="J12" s="23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111"/>
      <c r="W12" s="52"/>
    </row>
    <row r="13" spans="1:23" ht="18" customHeight="1">
      <c r="A13" s="15"/>
      <c r="B13" s="48"/>
      <c r="C13" s="49"/>
      <c r="D13" s="29"/>
      <c r="E13" s="29"/>
      <c r="F13" s="29"/>
      <c r="G13" s="29"/>
      <c r="H13" s="29"/>
      <c r="I13" s="32"/>
      <c r="J13" s="23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111"/>
      <c r="W13" s="52"/>
    </row>
    <row r="14" spans="1:23" ht="18" customHeight="1">
      <c r="A14" s="15"/>
      <c r="B14" s="53" t="s">
        <v>6</v>
      </c>
      <c r="C14" s="61" t="s">
        <v>53</v>
      </c>
      <c r="D14" s="60" t="s">
        <v>54</v>
      </c>
      <c r="E14" s="65" t="s">
        <v>55</v>
      </c>
      <c r="F14" s="291" t="s">
        <v>39</v>
      </c>
      <c r="G14" s="281"/>
      <c r="H14" s="346"/>
      <c r="I14" s="32"/>
      <c r="J14" s="23"/>
      <c r="K14" s="24"/>
      <c r="L14" s="24"/>
      <c r="M14" s="24"/>
      <c r="N14" s="24"/>
      <c r="O14" s="72"/>
      <c r="P14" s="80">
        <v>0</v>
      </c>
      <c r="Q14" s="76"/>
      <c r="R14" s="24"/>
      <c r="S14" s="24"/>
      <c r="T14" s="24"/>
      <c r="U14" s="24"/>
      <c r="V14" s="111"/>
      <c r="W14" s="52"/>
    </row>
    <row r="15" spans="1:23" ht="18" customHeight="1">
      <c r="A15" s="15"/>
      <c r="B15" s="54" t="s">
        <v>33</v>
      </c>
      <c r="C15" s="62"/>
      <c r="D15" s="57"/>
      <c r="E15" s="66"/>
      <c r="F15" s="347"/>
      <c r="G15" s="285"/>
      <c r="H15" s="333"/>
      <c r="I15" s="23"/>
      <c r="J15" s="23"/>
      <c r="K15" s="24"/>
      <c r="L15" s="24"/>
      <c r="M15" s="24"/>
      <c r="N15" s="24"/>
      <c r="O15" s="72"/>
      <c r="P15" s="81"/>
      <c r="Q15" s="76"/>
      <c r="R15" s="24"/>
      <c r="S15" s="24"/>
      <c r="T15" s="24"/>
      <c r="U15" s="24"/>
      <c r="V15" s="111"/>
      <c r="W15" s="52"/>
    </row>
    <row r="16" spans="1:23" ht="18" customHeight="1">
      <c r="A16" s="15"/>
      <c r="B16" s="53" t="s">
        <v>34</v>
      </c>
      <c r="C16" s="90"/>
      <c r="D16" s="91"/>
      <c r="E16" s="92"/>
      <c r="F16" s="280" t="s">
        <v>40</v>
      </c>
      <c r="G16" s="285"/>
      <c r="H16" s="333"/>
      <c r="I16" s="23"/>
      <c r="J16" s="23"/>
      <c r="K16" s="24"/>
      <c r="L16" s="24"/>
      <c r="M16" s="24"/>
      <c r="N16" s="24"/>
      <c r="O16" s="72"/>
      <c r="P16" s="82">
        <f>(SUM(Z74:Z79))</f>
        <v>0</v>
      </c>
      <c r="Q16" s="76"/>
      <c r="R16" s="24"/>
      <c r="S16" s="24"/>
      <c r="T16" s="24"/>
      <c r="U16" s="24"/>
      <c r="V16" s="111"/>
      <c r="W16" s="52"/>
    </row>
    <row r="17" spans="1:26" ht="18" customHeight="1">
      <c r="A17" s="15"/>
      <c r="B17" s="54" t="s">
        <v>35</v>
      </c>
      <c r="C17" s="62">
        <f>'SO 7401'!E57</f>
        <v>0</v>
      </c>
      <c r="D17" s="57">
        <f>'SO 7401'!F57</f>
        <v>0</v>
      </c>
      <c r="E17" s="66">
        <f>'SO 7401'!G57</f>
        <v>0</v>
      </c>
      <c r="F17" s="282" t="s">
        <v>41</v>
      </c>
      <c r="G17" s="285"/>
      <c r="H17" s="333"/>
      <c r="I17" s="23"/>
      <c r="J17" s="23"/>
      <c r="K17" s="24"/>
      <c r="L17" s="24"/>
      <c r="M17" s="24"/>
      <c r="N17" s="24"/>
      <c r="O17" s="72"/>
      <c r="P17" s="82">
        <f>(SUM(Y74:Y79))</f>
        <v>0</v>
      </c>
      <c r="Q17" s="76"/>
      <c r="R17" s="24"/>
      <c r="S17" s="24"/>
      <c r="T17" s="24"/>
      <c r="U17" s="24"/>
      <c r="V17" s="111"/>
      <c r="W17" s="52"/>
    </row>
    <row r="18" spans="1:26" ht="18" customHeight="1">
      <c r="A18" s="15"/>
      <c r="B18" s="55" t="s">
        <v>36</v>
      </c>
      <c r="C18" s="63"/>
      <c r="D18" s="58"/>
      <c r="E18" s="67"/>
      <c r="F18" s="284"/>
      <c r="G18" s="290"/>
      <c r="H18" s="333"/>
      <c r="I18" s="23"/>
      <c r="J18" s="23"/>
      <c r="K18" s="24"/>
      <c r="L18" s="24"/>
      <c r="M18" s="24"/>
      <c r="N18" s="24"/>
      <c r="O18" s="72"/>
      <c r="P18" s="81"/>
      <c r="Q18" s="76"/>
      <c r="R18" s="24"/>
      <c r="S18" s="24"/>
      <c r="T18" s="24"/>
      <c r="U18" s="24"/>
      <c r="V18" s="111"/>
      <c r="W18" s="52"/>
    </row>
    <row r="19" spans="1:26" ht="18" customHeight="1">
      <c r="A19" s="15"/>
      <c r="B19" s="55" t="s">
        <v>37</v>
      </c>
      <c r="C19" s="64"/>
      <c r="D19" s="59"/>
      <c r="E19" s="67"/>
      <c r="F19" s="360"/>
      <c r="G19" s="332"/>
      <c r="H19" s="361"/>
      <c r="I19" s="23"/>
      <c r="J19" s="23"/>
      <c r="K19" s="24"/>
      <c r="L19" s="24"/>
      <c r="M19" s="24"/>
      <c r="N19" s="24"/>
      <c r="O19" s="72"/>
      <c r="P19" s="81"/>
      <c r="Q19" s="76"/>
      <c r="R19" s="24"/>
      <c r="S19" s="24"/>
      <c r="T19" s="24"/>
      <c r="U19" s="24"/>
      <c r="V19" s="111"/>
      <c r="W19" s="52"/>
    </row>
    <row r="20" spans="1:26" ht="18" customHeight="1">
      <c r="A20" s="15"/>
      <c r="B20" s="51" t="s">
        <v>38</v>
      </c>
      <c r="C20" s="56"/>
      <c r="D20" s="93"/>
      <c r="E20" s="94">
        <f>SUM(E15:E19)</f>
        <v>0</v>
      </c>
      <c r="F20" s="277" t="s">
        <v>38</v>
      </c>
      <c r="G20" s="283"/>
      <c r="H20" s="346"/>
      <c r="I20" s="32"/>
      <c r="J20" s="23"/>
      <c r="K20" s="24"/>
      <c r="L20" s="24"/>
      <c r="M20" s="24"/>
      <c r="N20" s="24"/>
      <c r="O20" s="72"/>
      <c r="P20" s="83">
        <f>SUM(P14:P19)</f>
        <v>0</v>
      </c>
      <c r="Q20" s="76"/>
      <c r="R20" s="24"/>
      <c r="S20" s="24"/>
      <c r="T20" s="24"/>
      <c r="U20" s="24"/>
      <c r="V20" s="111"/>
      <c r="W20" s="52"/>
    </row>
    <row r="21" spans="1:26" ht="18" customHeight="1">
      <c r="A21" s="15"/>
      <c r="B21" s="46" t="s">
        <v>47</v>
      </c>
      <c r="C21" s="50"/>
      <c r="D21" s="89"/>
      <c r="E21" s="68">
        <f>((E15*U22*0)+(E16*V22*0)+(E17*W22*0))/100</f>
        <v>0</v>
      </c>
      <c r="F21" s="288" t="s">
        <v>50</v>
      </c>
      <c r="G21" s="285"/>
      <c r="H21" s="333"/>
      <c r="I21" s="23"/>
      <c r="J21" s="23"/>
      <c r="K21" s="24"/>
      <c r="L21" s="24"/>
      <c r="M21" s="24"/>
      <c r="N21" s="24"/>
      <c r="O21" s="72"/>
      <c r="P21" s="82">
        <f>((E15*X22*0)+(E16*Y22*0)+(E17*Z22*0))/100</f>
        <v>0</v>
      </c>
      <c r="Q21" s="76"/>
      <c r="R21" s="24"/>
      <c r="S21" s="24"/>
      <c r="T21" s="24"/>
      <c r="U21" s="24"/>
      <c r="V21" s="111"/>
      <c r="W21" s="52"/>
    </row>
    <row r="22" spans="1:26" ht="18" customHeight="1">
      <c r="A22" s="15"/>
      <c r="B22" s="42" t="s">
        <v>48</v>
      </c>
      <c r="C22" s="34"/>
      <c r="D22" s="70"/>
      <c r="E22" s="69">
        <f>((E15*U23*0)+(E16*V23*0)+(E17*W23*0))/100</f>
        <v>0</v>
      </c>
      <c r="F22" s="288" t="s">
        <v>51</v>
      </c>
      <c r="G22" s="285"/>
      <c r="H22" s="333"/>
      <c r="I22" s="23"/>
      <c r="J22" s="23"/>
      <c r="K22" s="24"/>
      <c r="L22" s="24"/>
      <c r="M22" s="24"/>
      <c r="N22" s="24"/>
      <c r="O22" s="72"/>
      <c r="P22" s="82">
        <f>((E15*X23*0)+(E16*Y23*0)+(E17*Z23*0))/100</f>
        <v>0</v>
      </c>
      <c r="Q22" s="76"/>
      <c r="R22" s="24"/>
      <c r="S22" s="24"/>
      <c r="T22" s="24"/>
      <c r="U22" s="24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>
      <c r="A23" s="15"/>
      <c r="B23" s="42" t="s">
        <v>49</v>
      </c>
      <c r="C23" s="34"/>
      <c r="D23" s="70"/>
      <c r="E23" s="69">
        <f>((E15*U24*0)+(E16*V24*0)+(E17*W24*0))/100</f>
        <v>0</v>
      </c>
      <c r="F23" s="288" t="s">
        <v>52</v>
      </c>
      <c r="G23" s="285"/>
      <c r="H23" s="333"/>
      <c r="I23" s="23"/>
      <c r="J23" s="23"/>
      <c r="K23" s="24"/>
      <c r="L23" s="24"/>
      <c r="M23" s="24"/>
      <c r="N23" s="24"/>
      <c r="O23" s="72"/>
      <c r="P23" s="82">
        <f>((E15*X24*0)+(E16*Y24*0)+(E17*Z24*0))/100</f>
        <v>0</v>
      </c>
      <c r="Q23" s="76"/>
      <c r="R23" s="24"/>
      <c r="S23" s="24"/>
      <c r="T23" s="24"/>
      <c r="U23" s="24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>
      <c r="A24" s="15"/>
      <c r="B24" s="38"/>
      <c r="C24" s="34"/>
      <c r="D24" s="70"/>
      <c r="E24" s="70"/>
      <c r="F24" s="344"/>
      <c r="G24" s="290"/>
      <c r="H24" s="333"/>
      <c r="I24" s="23"/>
      <c r="J24" s="23"/>
      <c r="K24" s="24"/>
      <c r="L24" s="24"/>
      <c r="M24" s="24"/>
      <c r="N24" s="24"/>
      <c r="O24" s="72"/>
      <c r="P24" s="84"/>
      <c r="Q24" s="76"/>
      <c r="R24" s="24"/>
      <c r="S24" s="24"/>
      <c r="T24" s="24"/>
      <c r="U24" s="24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>
      <c r="A25" s="15"/>
      <c r="B25" s="42"/>
      <c r="C25" s="34"/>
      <c r="D25" s="70"/>
      <c r="E25" s="70"/>
      <c r="F25" s="331" t="s">
        <v>38</v>
      </c>
      <c r="G25" s="332"/>
      <c r="H25" s="333"/>
      <c r="I25" s="23"/>
      <c r="J25" s="23"/>
      <c r="K25" s="24"/>
      <c r="L25" s="24"/>
      <c r="M25" s="24"/>
      <c r="N25" s="24"/>
      <c r="O25" s="72"/>
      <c r="P25" s="83">
        <f>SUM(E21:E24)+SUM(P21:P24)</f>
        <v>0</v>
      </c>
      <c r="Q25" s="76"/>
      <c r="R25" s="24"/>
      <c r="S25" s="24"/>
      <c r="T25" s="24"/>
      <c r="U25" s="24"/>
      <c r="V25" s="111"/>
      <c r="W25" s="52"/>
    </row>
    <row r="26" spans="1:26" ht="18" customHeight="1">
      <c r="A26" s="15"/>
      <c r="B26" s="108" t="s">
        <v>58</v>
      </c>
      <c r="C26" s="96"/>
      <c r="D26" s="98"/>
      <c r="E26" s="104"/>
      <c r="F26" s="277" t="s">
        <v>42</v>
      </c>
      <c r="G26" s="334"/>
      <c r="H26" s="335"/>
      <c r="I26" s="21"/>
      <c r="J26" s="21"/>
      <c r="K26" s="22"/>
      <c r="L26" s="22"/>
      <c r="M26" s="22"/>
      <c r="N26" s="22"/>
      <c r="O26" s="73"/>
      <c r="P26" s="85"/>
      <c r="Q26" s="77"/>
      <c r="R26" s="22"/>
      <c r="S26" s="22"/>
      <c r="T26" s="22"/>
      <c r="U26" s="22"/>
      <c r="V26" s="113"/>
      <c r="W26" s="52"/>
    </row>
    <row r="27" spans="1:26" ht="18" customHeight="1">
      <c r="A27" s="15"/>
      <c r="B27" s="39"/>
      <c r="C27" s="36"/>
      <c r="D27" s="71"/>
      <c r="E27" s="105"/>
      <c r="F27" s="336" t="s">
        <v>43</v>
      </c>
      <c r="G27" s="271"/>
      <c r="H27" s="337"/>
      <c r="I27" s="26"/>
      <c r="J27" s="26"/>
      <c r="K27" s="27"/>
      <c r="L27" s="27"/>
      <c r="M27" s="27"/>
      <c r="N27" s="27"/>
      <c r="O27" s="74"/>
      <c r="P27" s="86">
        <f>E20+P20+E25+P25</f>
        <v>0</v>
      </c>
      <c r="Q27" s="78"/>
      <c r="R27" s="27"/>
      <c r="S27" s="27"/>
      <c r="T27" s="27"/>
      <c r="U27" s="27"/>
      <c r="V27" s="114"/>
      <c r="W27" s="52"/>
    </row>
    <row r="28" spans="1:26" ht="18" customHeight="1">
      <c r="A28" s="15"/>
      <c r="B28" s="19"/>
      <c r="C28" s="37"/>
      <c r="D28" s="15"/>
      <c r="E28" s="106"/>
      <c r="F28" s="338" t="s">
        <v>44</v>
      </c>
      <c r="G28" s="339"/>
      <c r="H28" s="215">
        <f>P27-SUM('SO 7401'!K74:'SO 7401'!K79)</f>
        <v>0</v>
      </c>
      <c r="I28" s="29"/>
      <c r="J28" s="29"/>
      <c r="K28" s="30"/>
      <c r="L28" s="30"/>
      <c r="M28" s="30"/>
      <c r="N28" s="30"/>
      <c r="O28" s="75"/>
      <c r="P28" s="87">
        <f>ROUND(((ROUND(H28,2)*23)*1/100),2)</f>
        <v>0</v>
      </c>
      <c r="Q28" s="79"/>
      <c r="R28" s="30"/>
      <c r="S28" s="30"/>
      <c r="T28" s="30"/>
      <c r="U28" s="30"/>
      <c r="V28" s="115"/>
      <c r="W28" s="52"/>
    </row>
    <row r="29" spans="1:26" ht="18" customHeight="1">
      <c r="A29" s="15"/>
      <c r="B29" s="19"/>
      <c r="C29" s="37"/>
      <c r="D29" s="15"/>
      <c r="E29" s="106"/>
      <c r="F29" s="340" t="s">
        <v>45</v>
      </c>
      <c r="G29" s="341"/>
      <c r="H29" s="33">
        <f>SUM('SO 7401'!K74:'SO 7401'!K79)</f>
        <v>0</v>
      </c>
      <c r="I29" s="23"/>
      <c r="J29" s="23"/>
      <c r="K29" s="24"/>
      <c r="L29" s="24"/>
      <c r="M29" s="24"/>
      <c r="N29" s="24"/>
      <c r="O29" s="72"/>
      <c r="P29" s="80">
        <f>ROUND(((ROUND(H29,2)*0)/100),2)</f>
        <v>0</v>
      </c>
      <c r="Q29" s="76"/>
      <c r="R29" s="24"/>
      <c r="S29" s="24"/>
      <c r="T29" s="24"/>
      <c r="U29" s="24"/>
      <c r="V29" s="111"/>
      <c r="W29" s="52"/>
    </row>
    <row r="30" spans="1:26" ht="18" customHeight="1">
      <c r="A30" s="15"/>
      <c r="B30" s="19"/>
      <c r="C30" s="37"/>
      <c r="D30" s="15"/>
      <c r="E30" s="106"/>
      <c r="F30" s="342" t="s">
        <v>46</v>
      </c>
      <c r="G30" s="343"/>
      <c r="H30" s="101"/>
      <c r="I30" s="102"/>
      <c r="J30" s="29"/>
      <c r="K30" s="30"/>
      <c r="L30" s="30"/>
      <c r="M30" s="30"/>
      <c r="N30" s="30"/>
      <c r="O30" s="75"/>
      <c r="P30" s="103">
        <f>SUM(P27:P29)</f>
        <v>0</v>
      </c>
      <c r="Q30" s="76"/>
      <c r="R30" s="24"/>
      <c r="S30" s="24"/>
      <c r="T30" s="24"/>
      <c r="U30" s="24"/>
      <c r="V30" s="111"/>
      <c r="W30" s="52"/>
    </row>
    <row r="31" spans="1:26" ht="18" customHeight="1">
      <c r="A31" s="15"/>
      <c r="B31" s="20"/>
      <c r="C31" s="31"/>
      <c r="D31" s="99"/>
      <c r="E31" s="107"/>
      <c r="F31" s="271"/>
      <c r="G31" s="276"/>
      <c r="H31" s="34"/>
      <c r="I31" s="23"/>
      <c r="J31" s="23"/>
      <c r="K31" s="24"/>
      <c r="L31" s="24"/>
      <c r="M31" s="24"/>
      <c r="N31" s="24"/>
      <c r="O31" s="72"/>
      <c r="P31" s="88"/>
      <c r="Q31" s="76"/>
      <c r="R31" s="24"/>
      <c r="S31" s="24"/>
      <c r="T31" s="24"/>
      <c r="U31" s="24"/>
      <c r="V31" s="111"/>
      <c r="W31" s="52"/>
    </row>
    <row r="32" spans="1:26" ht="18" customHeight="1">
      <c r="A32" s="15"/>
      <c r="B32" s="108" t="s">
        <v>56</v>
      </c>
      <c r="C32" s="100"/>
      <c r="D32" s="28"/>
      <c r="E32" s="109" t="s">
        <v>57</v>
      </c>
      <c r="F32" s="71"/>
      <c r="G32" s="28"/>
      <c r="H32" s="35"/>
      <c r="I32" s="21"/>
      <c r="J32" s="21"/>
      <c r="K32" s="22"/>
      <c r="L32" s="22"/>
      <c r="M32" s="22"/>
      <c r="N32" s="22"/>
      <c r="O32" s="22"/>
      <c r="P32" s="18"/>
      <c r="Q32" s="22"/>
      <c r="R32" s="22"/>
      <c r="S32" s="22"/>
      <c r="T32" s="22"/>
      <c r="U32" s="22"/>
      <c r="V32" s="113"/>
      <c r="W32" s="52"/>
    </row>
    <row r="33" spans="1:23" ht="18" customHeight="1">
      <c r="A33" s="15"/>
      <c r="B33" s="39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6"/>
      <c r="W33" s="52"/>
    </row>
    <row r="34" spans="1:23" ht="18" customHeight="1">
      <c r="A34" s="15"/>
      <c r="B34" s="19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7"/>
      <c r="W34" s="52"/>
    </row>
    <row r="35" spans="1:23" ht="18" customHeight="1">
      <c r="A35" s="15"/>
      <c r="B35" s="19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7"/>
      <c r="W35" s="52"/>
    </row>
    <row r="36" spans="1:23" ht="18" customHeight="1">
      <c r="A36" s="15"/>
      <c r="B36" s="19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7"/>
      <c r="W36" s="52"/>
    </row>
    <row r="37" spans="1:23" ht="18" customHeight="1">
      <c r="A37" s="15"/>
      <c r="B37" s="20"/>
      <c r="C37" s="31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18"/>
      <c r="W37" s="52"/>
    </row>
    <row r="38" spans="1:23" ht="18" customHeight="1">
      <c r="A38" s="15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>
      <c r="A39" s="15"/>
      <c r="B39" s="19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3"/>
    </row>
    <row r="40" spans="1:23" ht="18" customHeight="1">
      <c r="A40" s="15"/>
      <c r="B40" s="19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3"/>
    </row>
    <row r="41" spans="1:23">
      <c r="A41" s="15"/>
      <c r="B41" s="19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3"/>
    </row>
    <row r="42" spans="1:23">
      <c r="A42" s="129"/>
      <c r="B42" s="20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3"/>
    </row>
    <row r="43" spans="1:23">
      <c r="A43" s="129"/>
      <c r="B43" s="203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2"/>
    </row>
    <row r="44" spans="1:23" ht="35" customHeight="1">
      <c r="A44" s="129"/>
      <c r="B44" s="321" t="s">
        <v>0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3"/>
      <c r="W44" s="52"/>
    </row>
    <row r="45" spans="1:23">
      <c r="A45" s="129"/>
      <c r="B45" s="20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6"/>
      <c r="W45" s="52"/>
    </row>
    <row r="46" spans="1:23" ht="20" customHeight="1">
      <c r="A46" s="201"/>
      <c r="B46" s="305" t="s">
        <v>28</v>
      </c>
      <c r="C46" s="306"/>
      <c r="D46" s="306"/>
      <c r="E46" s="307"/>
      <c r="F46" s="327" t="s">
        <v>25</v>
      </c>
      <c r="G46" s="306"/>
      <c r="H46" s="307"/>
      <c r="I46" s="128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7"/>
      <c r="W46" s="52"/>
    </row>
    <row r="47" spans="1:23" ht="20" customHeight="1">
      <c r="A47" s="201"/>
      <c r="B47" s="305" t="s">
        <v>29</v>
      </c>
      <c r="C47" s="306"/>
      <c r="D47" s="306"/>
      <c r="E47" s="307"/>
      <c r="F47" s="327" t="s">
        <v>23</v>
      </c>
      <c r="G47" s="306"/>
      <c r="H47" s="307"/>
      <c r="I47" s="128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7"/>
      <c r="W47" s="52"/>
    </row>
    <row r="48" spans="1:23" ht="20" customHeight="1">
      <c r="A48" s="201"/>
      <c r="B48" s="305" t="s">
        <v>30</v>
      </c>
      <c r="C48" s="306"/>
      <c r="D48" s="306"/>
      <c r="E48" s="307"/>
      <c r="F48" s="327" t="s">
        <v>62</v>
      </c>
      <c r="G48" s="306"/>
      <c r="H48" s="307"/>
      <c r="I48" s="128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7"/>
      <c r="W48" s="52"/>
    </row>
    <row r="49" spans="1:26" ht="30" customHeight="1">
      <c r="A49" s="201"/>
      <c r="B49" s="328" t="s">
        <v>1</v>
      </c>
      <c r="C49" s="329"/>
      <c r="D49" s="329"/>
      <c r="E49" s="329"/>
      <c r="F49" s="329"/>
      <c r="G49" s="329"/>
      <c r="H49" s="329"/>
      <c r="I49" s="33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7"/>
      <c r="W49" s="52"/>
    </row>
    <row r="50" spans="1:26">
      <c r="A50" s="15"/>
      <c r="B50" s="205" t="s">
        <v>533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7"/>
      <c r="W50" s="52"/>
    </row>
    <row r="51" spans="1:26">
      <c r="A51" s="15"/>
      <c r="B51" s="19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7"/>
      <c r="W51" s="52"/>
    </row>
    <row r="52" spans="1:26">
      <c r="A52" s="15"/>
      <c r="B52" s="19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7"/>
      <c r="W52" s="52"/>
    </row>
    <row r="53" spans="1:26">
      <c r="A53" s="15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7"/>
      <c r="W53" s="52"/>
    </row>
    <row r="54" spans="1:26">
      <c r="A54" s="2"/>
      <c r="B54" s="319" t="s">
        <v>59</v>
      </c>
      <c r="C54" s="320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7"/>
      <c r="W54" s="52"/>
    </row>
    <row r="55" spans="1:26">
      <c r="A55" s="10"/>
      <c r="B55" s="317" t="s">
        <v>302</v>
      </c>
      <c r="C55" s="311"/>
      <c r="D55" s="31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8"/>
      <c r="W55" s="214"/>
      <c r="X55" s="137"/>
      <c r="Y55" s="137"/>
      <c r="Z55" s="137"/>
    </row>
    <row r="56" spans="1:26">
      <c r="A56" s="10"/>
      <c r="B56" s="318" t="s">
        <v>534</v>
      </c>
      <c r="C56" s="277"/>
      <c r="D56" s="277"/>
      <c r="E56" s="66">
        <f>'SO 7401'!L77</f>
        <v>0</v>
      </c>
      <c r="F56" s="66">
        <f>'SO 7401'!M77</f>
        <v>0</v>
      </c>
      <c r="G56" s="66">
        <f>'SO 7401'!I77</f>
        <v>0</v>
      </c>
      <c r="H56" s="138">
        <f>'SO 7401'!S77</f>
        <v>0</v>
      </c>
      <c r="I56" s="138">
        <f>'SO 7401'!V77</f>
        <v>0</v>
      </c>
      <c r="J56" s="138"/>
      <c r="K56" s="138"/>
      <c r="L56" s="138"/>
      <c r="M56" s="138"/>
      <c r="N56" s="138"/>
      <c r="O56" s="138"/>
      <c r="P56" s="138"/>
      <c r="Q56" s="137"/>
      <c r="R56" s="137"/>
      <c r="S56" s="137"/>
      <c r="T56" s="137"/>
      <c r="U56" s="137"/>
      <c r="V56" s="149"/>
      <c r="W56" s="214"/>
      <c r="X56" s="137"/>
      <c r="Y56" s="137"/>
      <c r="Z56" s="137"/>
    </row>
    <row r="57" spans="1:26">
      <c r="A57" s="10"/>
      <c r="B57" s="312" t="s">
        <v>302</v>
      </c>
      <c r="C57" s="302"/>
      <c r="D57" s="302"/>
      <c r="E57" s="139">
        <f>'SO 7401'!L79</f>
        <v>0</v>
      </c>
      <c r="F57" s="139">
        <f>'SO 7401'!M79</f>
        <v>0</v>
      </c>
      <c r="G57" s="139">
        <f>'SO 7401'!I79</f>
        <v>0</v>
      </c>
      <c r="H57" s="140">
        <f>'SO 7401'!S79</f>
        <v>0</v>
      </c>
      <c r="I57" s="140">
        <f>'SO 7401'!V79</f>
        <v>0</v>
      </c>
      <c r="J57" s="140"/>
      <c r="K57" s="140"/>
      <c r="L57" s="140"/>
      <c r="M57" s="140"/>
      <c r="N57" s="140"/>
      <c r="O57" s="140"/>
      <c r="P57" s="140"/>
      <c r="Q57" s="137"/>
      <c r="R57" s="137"/>
      <c r="S57" s="137"/>
      <c r="T57" s="137"/>
      <c r="U57" s="137"/>
      <c r="V57" s="149"/>
      <c r="W57" s="214"/>
      <c r="X57" s="137"/>
      <c r="Y57" s="137"/>
      <c r="Z57" s="137"/>
    </row>
    <row r="58" spans="1:26">
      <c r="A58" s="1"/>
      <c r="B58" s="206"/>
      <c r="C58" s="1"/>
      <c r="D58" s="1"/>
      <c r="E58" s="131"/>
      <c r="F58" s="131"/>
      <c r="G58" s="131"/>
      <c r="H58" s="132"/>
      <c r="I58" s="132"/>
      <c r="J58" s="132"/>
      <c r="K58" s="132"/>
      <c r="L58" s="132"/>
      <c r="M58" s="132"/>
      <c r="N58" s="132"/>
      <c r="O58" s="132"/>
      <c r="P58" s="132"/>
      <c r="V58" s="150"/>
      <c r="W58" s="52"/>
    </row>
    <row r="59" spans="1:26">
      <c r="A59" s="141"/>
      <c r="B59" s="313" t="s">
        <v>81</v>
      </c>
      <c r="C59" s="314"/>
      <c r="D59" s="314"/>
      <c r="E59" s="143">
        <f>'SO 7401'!L80</f>
        <v>0</v>
      </c>
      <c r="F59" s="143">
        <f>'SO 7401'!M80</f>
        <v>0</v>
      </c>
      <c r="G59" s="143">
        <f>'SO 7401'!I80</f>
        <v>0</v>
      </c>
      <c r="H59" s="144">
        <f>'SO 7401'!S80</f>
        <v>0</v>
      </c>
      <c r="I59" s="144">
        <f>'SO 7401'!V80</f>
        <v>0</v>
      </c>
      <c r="J59" s="145"/>
      <c r="K59" s="145"/>
      <c r="L59" s="145"/>
      <c r="M59" s="145"/>
      <c r="N59" s="145"/>
      <c r="O59" s="145"/>
      <c r="P59" s="145"/>
      <c r="Q59" s="146"/>
      <c r="R59" s="146"/>
      <c r="S59" s="146"/>
      <c r="T59" s="146"/>
      <c r="U59" s="146"/>
      <c r="V59" s="151"/>
      <c r="W59" s="214"/>
      <c r="X59" s="142"/>
      <c r="Y59" s="142"/>
      <c r="Z59" s="142"/>
    </row>
    <row r="60" spans="1:26">
      <c r="A60" s="15"/>
      <c r="B60" s="19"/>
      <c r="C60" s="3"/>
      <c r="D60" s="3"/>
      <c r="E60" s="14"/>
      <c r="F60" s="14"/>
      <c r="G60" s="14"/>
      <c r="H60" s="152"/>
      <c r="I60" s="152"/>
      <c r="J60" s="152"/>
      <c r="K60" s="152"/>
      <c r="L60" s="152"/>
      <c r="M60" s="152"/>
      <c r="N60" s="152"/>
      <c r="O60" s="152"/>
      <c r="P60" s="152"/>
      <c r="Q60" s="11"/>
      <c r="R60" s="11"/>
      <c r="S60" s="11"/>
      <c r="T60" s="11"/>
      <c r="U60" s="11"/>
      <c r="V60" s="11"/>
      <c r="W60" s="52"/>
    </row>
    <row r="61" spans="1:26">
      <c r="A61" s="15"/>
      <c r="B61" s="19"/>
      <c r="C61" s="3"/>
      <c r="D61" s="3"/>
      <c r="E61" s="14"/>
      <c r="F61" s="14"/>
      <c r="G61" s="14"/>
      <c r="H61" s="152"/>
      <c r="I61" s="152"/>
      <c r="J61" s="152"/>
      <c r="K61" s="152"/>
      <c r="L61" s="152"/>
      <c r="M61" s="152"/>
      <c r="N61" s="152"/>
      <c r="O61" s="152"/>
      <c r="P61" s="152"/>
      <c r="Q61" s="11"/>
      <c r="R61" s="11"/>
      <c r="S61" s="11"/>
      <c r="T61" s="11"/>
      <c r="U61" s="11"/>
      <c r="V61" s="11"/>
      <c r="W61" s="52"/>
    </row>
    <row r="62" spans="1:26">
      <c r="A62" s="15"/>
      <c r="B62" s="20"/>
      <c r="C62" s="8"/>
      <c r="D62" s="8"/>
      <c r="E62" s="25"/>
      <c r="F62" s="25"/>
      <c r="G62" s="25"/>
      <c r="H62" s="153"/>
      <c r="I62" s="153"/>
      <c r="J62" s="153"/>
      <c r="K62" s="153"/>
      <c r="L62" s="153"/>
      <c r="M62" s="153"/>
      <c r="N62" s="153"/>
      <c r="O62" s="153"/>
      <c r="P62" s="153"/>
      <c r="Q62" s="16"/>
      <c r="R62" s="16"/>
      <c r="S62" s="16"/>
      <c r="T62" s="16"/>
      <c r="U62" s="16"/>
      <c r="V62" s="16"/>
      <c r="W62" s="52"/>
    </row>
    <row r="63" spans="1:26" ht="35" customHeight="1">
      <c r="A63" s="1"/>
      <c r="B63" s="315" t="s">
        <v>82</v>
      </c>
      <c r="C63" s="316"/>
      <c r="D63" s="316"/>
      <c r="E63" s="316"/>
      <c r="F63" s="316"/>
      <c r="G63" s="316"/>
      <c r="H63" s="316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6"/>
      <c r="U63" s="316"/>
      <c r="V63" s="316"/>
      <c r="W63" s="52"/>
    </row>
    <row r="64" spans="1:26">
      <c r="A64" s="15"/>
      <c r="B64" s="95"/>
      <c r="C64" s="28"/>
      <c r="D64" s="28"/>
      <c r="E64" s="97"/>
      <c r="F64" s="97"/>
      <c r="G64" s="97"/>
      <c r="H64" s="167"/>
      <c r="I64" s="167"/>
      <c r="J64" s="167"/>
      <c r="K64" s="167"/>
      <c r="L64" s="167"/>
      <c r="M64" s="167"/>
      <c r="N64" s="167"/>
      <c r="O64" s="167"/>
      <c r="P64" s="167"/>
      <c r="Q64" s="168"/>
      <c r="R64" s="168"/>
      <c r="S64" s="168"/>
      <c r="T64" s="168"/>
      <c r="U64" s="168"/>
      <c r="V64" s="168"/>
      <c r="W64" s="52"/>
    </row>
    <row r="65" spans="1:26" ht="20" customHeight="1">
      <c r="A65" s="201"/>
      <c r="B65" s="324" t="s">
        <v>28</v>
      </c>
      <c r="C65" s="325"/>
      <c r="D65" s="325"/>
      <c r="E65" s="326"/>
      <c r="F65" s="165"/>
      <c r="G65" s="165"/>
      <c r="H65" s="166" t="s">
        <v>25</v>
      </c>
      <c r="I65" s="308"/>
      <c r="J65" s="309"/>
      <c r="K65" s="309"/>
      <c r="L65" s="309"/>
      <c r="M65" s="309"/>
      <c r="N65" s="309"/>
      <c r="O65" s="309"/>
      <c r="P65" s="310"/>
      <c r="Q65" s="18"/>
      <c r="R65" s="18"/>
      <c r="S65" s="18"/>
      <c r="T65" s="18"/>
      <c r="U65" s="18"/>
      <c r="V65" s="18"/>
      <c r="W65" s="52"/>
    </row>
    <row r="66" spans="1:26" ht="20" customHeight="1">
      <c r="A66" s="201"/>
      <c r="B66" s="305" t="s">
        <v>29</v>
      </c>
      <c r="C66" s="306"/>
      <c r="D66" s="306"/>
      <c r="E66" s="307"/>
      <c r="F66" s="161"/>
      <c r="G66" s="161"/>
      <c r="H66" s="162" t="s">
        <v>93</v>
      </c>
      <c r="I66" s="162" t="s">
        <v>94</v>
      </c>
      <c r="J66" s="152"/>
      <c r="K66" s="152"/>
      <c r="L66" s="152"/>
      <c r="M66" s="152"/>
      <c r="N66" s="152"/>
      <c r="O66" s="152"/>
      <c r="P66" s="152"/>
      <c r="Q66" s="11"/>
      <c r="R66" s="11"/>
      <c r="S66" s="11"/>
      <c r="T66" s="11"/>
      <c r="U66" s="11"/>
      <c r="V66" s="11"/>
      <c r="W66" s="52"/>
    </row>
    <row r="67" spans="1:26" ht="20" customHeight="1">
      <c r="A67" s="201"/>
      <c r="B67" s="305" t="s">
        <v>30</v>
      </c>
      <c r="C67" s="306"/>
      <c r="D67" s="306"/>
      <c r="E67" s="307"/>
      <c r="F67" s="161"/>
      <c r="G67" s="161"/>
      <c r="H67" s="162" t="s">
        <v>95</v>
      </c>
      <c r="I67" s="162" t="s">
        <v>27</v>
      </c>
      <c r="J67" s="152"/>
      <c r="K67" s="152"/>
      <c r="L67" s="152"/>
      <c r="M67" s="152"/>
      <c r="N67" s="152"/>
      <c r="O67" s="152"/>
      <c r="P67" s="152"/>
      <c r="Q67" s="11"/>
      <c r="R67" s="11"/>
      <c r="S67" s="11"/>
      <c r="T67" s="11"/>
      <c r="U67" s="11"/>
      <c r="V67" s="11"/>
      <c r="W67" s="52"/>
    </row>
    <row r="68" spans="1:26" ht="20" customHeight="1">
      <c r="A68" s="15"/>
      <c r="B68" s="205" t="s">
        <v>96</v>
      </c>
      <c r="C68" s="3"/>
      <c r="D68" s="3"/>
      <c r="E68" s="14"/>
      <c r="F68" s="14"/>
      <c r="G68" s="14"/>
      <c r="H68" s="152"/>
      <c r="I68" s="152"/>
      <c r="J68" s="152"/>
      <c r="K68" s="152"/>
      <c r="L68" s="152"/>
      <c r="M68" s="152"/>
      <c r="N68" s="152"/>
      <c r="O68" s="152"/>
      <c r="P68" s="152"/>
      <c r="Q68" s="11"/>
      <c r="R68" s="11"/>
      <c r="S68" s="11"/>
      <c r="T68" s="11"/>
      <c r="U68" s="11"/>
      <c r="V68" s="11"/>
      <c r="W68" s="52"/>
    </row>
    <row r="69" spans="1:26" ht="20" customHeight="1">
      <c r="A69" s="15"/>
      <c r="B69" s="205" t="s">
        <v>533</v>
      </c>
      <c r="C69" s="3"/>
      <c r="D69" s="3"/>
      <c r="E69" s="14"/>
      <c r="F69" s="14"/>
      <c r="G69" s="14"/>
      <c r="H69" s="152"/>
      <c r="I69" s="152"/>
      <c r="J69" s="152"/>
      <c r="K69" s="152"/>
      <c r="L69" s="152"/>
      <c r="M69" s="152"/>
      <c r="N69" s="152"/>
      <c r="O69" s="152"/>
      <c r="P69" s="152"/>
      <c r="Q69" s="11"/>
      <c r="R69" s="11"/>
      <c r="S69" s="11"/>
      <c r="T69" s="11"/>
      <c r="U69" s="11"/>
      <c r="V69" s="11"/>
      <c r="W69" s="52"/>
    </row>
    <row r="70" spans="1:26" ht="20" customHeight="1">
      <c r="A70" s="15"/>
      <c r="B70" s="19"/>
      <c r="C70" s="3"/>
      <c r="D70" s="3"/>
      <c r="E70" s="14"/>
      <c r="F70" s="14"/>
      <c r="G70" s="14"/>
      <c r="H70" s="152"/>
      <c r="I70" s="152"/>
      <c r="J70" s="152"/>
      <c r="K70" s="152"/>
      <c r="L70" s="152"/>
      <c r="M70" s="152"/>
      <c r="N70" s="152"/>
      <c r="O70" s="152"/>
      <c r="P70" s="152"/>
      <c r="Q70" s="11"/>
      <c r="R70" s="11"/>
      <c r="S70" s="11"/>
      <c r="T70" s="11"/>
      <c r="U70" s="11"/>
      <c r="V70" s="11"/>
      <c r="W70" s="52"/>
    </row>
    <row r="71" spans="1:26" ht="20" customHeight="1">
      <c r="A71" s="15"/>
      <c r="B71" s="19"/>
      <c r="C71" s="3"/>
      <c r="D71" s="3"/>
      <c r="E71" s="14"/>
      <c r="F71" s="14"/>
      <c r="G71" s="14"/>
      <c r="H71" s="152"/>
      <c r="I71" s="152"/>
      <c r="J71" s="152"/>
      <c r="K71" s="152"/>
      <c r="L71" s="152"/>
      <c r="M71" s="152"/>
      <c r="N71" s="152"/>
      <c r="O71" s="152"/>
      <c r="P71" s="152"/>
      <c r="Q71" s="11"/>
      <c r="R71" s="11"/>
      <c r="S71" s="11"/>
      <c r="T71" s="11"/>
      <c r="U71" s="11"/>
      <c r="V71" s="11"/>
      <c r="W71" s="52"/>
    </row>
    <row r="72" spans="1:26" ht="20" customHeight="1">
      <c r="A72" s="15"/>
      <c r="B72" s="207" t="s">
        <v>63</v>
      </c>
      <c r="C72" s="163"/>
      <c r="D72" s="163"/>
      <c r="E72" s="14"/>
      <c r="F72" s="14"/>
      <c r="G72" s="14"/>
      <c r="H72" s="152"/>
      <c r="I72" s="152"/>
      <c r="J72" s="152"/>
      <c r="K72" s="152"/>
      <c r="L72" s="152"/>
      <c r="M72" s="152"/>
      <c r="N72" s="152"/>
      <c r="O72" s="152"/>
      <c r="P72" s="152"/>
      <c r="Q72" s="11"/>
      <c r="R72" s="11"/>
      <c r="S72" s="11"/>
      <c r="T72" s="11"/>
      <c r="U72" s="11"/>
      <c r="V72" s="11"/>
      <c r="W72" s="52"/>
    </row>
    <row r="73" spans="1:26">
      <c r="A73" s="2"/>
      <c r="B73" s="208" t="s">
        <v>83</v>
      </c>
      <c r="C73" s="127" t="s">
        <v>84</v>
      </c>
      <c r="D73" s="127" t="s">
        <v>85</v>
      </c>
      <c r="E73" s="154"/>
      <c r="F73" s="154" t="s">
        <v>86</v>
      </c>
      <c r="G73" s="154" t="s">
        <v>87</v>
      </c>
      <c r="H73" s="155" t="s">
        <v>88</v>
      </c>
      <c r="I73" s="155" t="s">
        <v>89</v>
      </c>
      <c r="J73" s="155"/>
      <c r="K73" s="155"/>
      <c r="L73" s="155"/>
      <c r="M73" s="155"/>
      <c r="N73" s="155"/>
      <c r="O73" s="155"/>
      <c r="P73" s="155" t="s">
        <v>90</v>
      </c>
      <c r="Q73" s="156"/>
      <c r="R73" s="156"/>
      <c r="S73" s="127" t="s">
        <v>91</v>
      </c>
      <c r="T73" s="157"/>
      <c r="U73" s="157"/>
      <c r="V73" s="127" t="s">
        <v>92</v>
      </c>
      <c r="W73" s="52"/>
    </row>
    <row r="74" spans="1:26">
      <c r="A74" s="10"/>
      <c r="B74" s="209"/>
      <c r="C74" s="169"/>
      <c r="D74" s="311" t="s">
        <v>302</v>
      </c>
      <c r="E74" s="311"/>
      <c r="F74" s="134"/>
      <c r="G74" s="170"/>
      <c r="H74" s="134"/>
      <c r="I74" s="134"/>
      <c r="J74" s="135"/>
      <c r="K74" s="135"/>
      <c r="L74" s="135"/>
      <c r="M74" s="135"/>
      <c r="N74" s="135"/>
      <c r="O74" s="135"/>
      <c r="P74" s="135"/>
      <c r="Q74" s="133"/>
      <c r="R74" s="133"/>
      <c r="S74" s="133"/>
      <c r="T74" s="133"/>
      <c r="U74" s="133"/>
      <c r="V74" s="194"/>
      <c r="W74" s="214"/>
      <c r="X74" s="137"/>
      <c r="Y74" s="137"/>
      <c r="Z74" s="137"/>
    </row>
    <row r="75" spans="1:26">
      <c r="A75" s="10"/>
      <c r="B75" s="54"/>
      <c r="C75" s="172">
        <v>924</v>
      </c>
      <c r="D75" s="300" t="s">
        <v>535</v>
      </c>
      <c r="E75" s="300"/>
      <c r="F75" s="66"/>
      <c r="G75" s="171"/>
      <c r="H75" s="66"/>
      <c r="I75" s="66"/>
      <c r="J75" s="138"/>
      <c r="K75" s="138"/>
      <c r="L75" s="138"/>
      <c r="M75" s="138"/>
      <c r="N75" s="138"/>
      <c r="O75" s="138"/>
      <c r="P75" s="138"/>
      <c r="Q75" s="10"/>
      <c r="R75" s="10"/>
      <c r="S75" s="10"/>
      <c r="T75" s="10"/>
      <c r="U75" s="10"/>
      <c r="V75" s="195"/>
      <c r="W75" s="214"/>
      <c r="X75" s="137"/>
      <c r="Y75" s="137"/>
      <c r="Z75" s="137"/>
    </row>
    <row r="76" spans="1:26" ht="25" customHeight="1">
      <c r="A76" s="179"/>
      <c r="B76" s="210"/>
      <c r="C76" s="180" t="s">
        <v>536</v>
      </c>
      <c r="D76" s="301" t="s">
        <v>14</v>
      </c>
      <c r="E76" s="301"/>
      <c r="F76" s="174" t="s">
        <v>537</v>
      </c>
      <c r="G76" s="175">
        <v>1</v>
      </c>
      <c r="H76" s="264"/>
      <c r="I76" s="174">
        <f>ROUND(G76*(H76),2)</f>
        <v>0</v>
      </c>
      <c r="J76" s="176">
        <v>0</v>
      </c>
      <c r="K76" s="177">
        <f>ROUND(G76*(O76),2)</f>
        <v>0</v>
      </c>
      <c r="L76" s="177">
        <f>ROUND(G76*(H76),2)</f>
        <v>0</v>
      </c>
      <c r="M76" s="177"/>
      <c r="N76" s="177">
        <v>0</v>
      </c>
      <c r="O76" s="177"/>
      <c r="P76" s="181">
        <v>0</v>
      </c>
      <c r="Q76" s="181"/>
      <c r="R76" s="181">
        <v>0</v>
      </c>
      <c r="S76" s="181">
        <f>ROUND(G76*(P76),3)</f>
        <v>0</v>
      </c>
      <c r="T76" s="178"/>
      <c r="U76" s="178"/>
      <c r="V76" s="196">
        <f>ROUND(G76*(X76),3)</f>
        <v>0</v>
      </c>
      <c r="W76" s="52"/>
      <c r="X76">
        <v>0</v>
      </c>
      <c r="Z76">
        <v>0</v>
      </c>
    </row>
    <row r="77" spans="1:26">
      <c r="A77" s="10"/>
      <c r="B77" s="54"/>
      <c r="C77" s="172">
        <v>924</v>
      </c>
      <c r="D77" s="300" t="s">
        <v>535</v>
      </c>
      <c r="E77" s="300"/>
      <c r="F77" s="66"/>
      <c r="G77" s="171"/>
      <c r="H77" s="66"/>
      <c r="I77" s="139">
        <f>ROUND((SUM(I75:I76))/1,2)</f>
        <v>0</v>
      </c>
      <c r="J77" s="138"/>
      <c r="K77" s="138"/>
      <c r="L77" s="138">
        <f>ROUND((SUM(L75:L76))/1,2)</f>
        <v>0</v>
      </c>
      <c r="M77" s="138">
        <f>ROUND((SUM(M75:M76))/1,2)</f>
        <v>0</v>
      </c>
      <c r="N77" s="138"/>
      <c r="O77" s="138"/>
      <c r="P77" s="182"/>
      <c r="Q77" s="1"/>
      <c r="R77" s="1"/>
      <c r="S77" s="182">
        <f>ROUND((SUM(S75:S76))/1,2)</f>
        <v>0</v>
      </c>
      <c r="T77" s="2"/>
      <c r="U77" s="2"/>
      <c r="V77" s="197">
        <f>ROUND((SUM(V75:V76))/1,2)</f>
        <v>0</v>
      </c>
      <c r="W77" s="52"/>
    </row>
    <row r="78" spans="1:26">
      <c r="A78" s="1"/>
      <c r="B78" s="206"/>
      <c r="C78" s="1"/>
      <c r="D78" s="1"/>
      <c r="E78" s="131"/>
      <c r="F78" s="131"/>
      <c r="G78" s="164"/>
      <c r="H78" s="131"/>
      <c r="I78" s="131"/>
      <c r="J78" s="132"/>
      <c r="K78" s="132"/>
      <c r="L78" s="132"/>
      <c r="M78" s="132"/>
      <c r="N78" s="132"/>
      <c r="O78" s="132"/>
      <c r="P78" s="132"/>
      <c r="Q78" s="1"/>
      <c r="R78" s="1"/>
      <c r="S78" s="1"/>
      <c r="T78" s="1"/>
      <c r="U78" s="1"/>
      <c r="V78" s="198"/>
      <c r="W78" s="52"/>
    </row>
    <row r="79" spans="1:26">
      <c r="A79" s="10"/>
      <c r="B79" s="54"/>
      <c r="C79" s="10"/>
      <c r="D79" s="302" t="s">
        <v>302</v>
      </c>
      <c r="E79" s="302"/>
      <c r="F79" s="66"/>
      <c r="G79" s="171"/>
      <c r="H79" s="66"/>
      <c r="I79" s="139">
        <f>ROUND((SUM(I74:I78))/2,2)</f>
        <v>0</v>
      </c>
      <c r="J79" s="138"/>
      <c r="K79" s="138"/>
      <c r="L79" s="138">
        <f>ROUND((SUM(L74:L78))/2,2)</f>
        <v>0</v>
      </c>
      <c r="M79" s="138">
        <f>ROUND((SUM(M74:M78))/2,2)</f>
        <v>0</v>
      </c>
      <c r="N79" s="138"/>
      <c r="O79" s="138"/>
      <c r="P79" s="182"/>
      <c r="Q79" s="1"/>
      <c r="R79" s="1"/>
      <c r="S79" s="182">
        <f>ROUND((SUM(S74:S78))/2,2)</f>
        <v>0</v>
      </c>
      <c r="T79" s="1"/>
      <c r="U79" s="1"/>
      <c r="V79" s="197">
        <f>ROUND((SUM(V74:V78))/2,2)</f>
        <v>0</v>
      </c>
      <c r="W79" s="52"/>
    </row>
    <row r="80" spans="1:26">
      <c r="A80" s="1"/>
      <c r="B80" s="212"/>
      <c r="C80" s="191"/>
      <c r="D80" s="303" t="s">
        <v>81</v>
      </c>
      <c r="E80" s="303"/>
      <c r="F80" s="193"/>
      <c r="G80" s="192"/>
      <c r="H80" s="193"/>
      <c r="I80" s="193">
        <f>ROUND((SUM(I74:I79))/3,2)</f>
        <v>0</v>
      </c>
      <c r="J80" s="216"/>
      <c r="K80" s="216">
        <f>ROUND((SUM(K74:K79))/3,2)</f>
        <v>0</v>
      </c>
      <c r="L80" s="216">
        <f>ROUND((SUM(L74:L79))/3,2)</f>
        <v>0</v>
      </c>
      <c r="M80" s="216">
        <f>ROUND((SUM(M74:M79))/3,2)</f>
        <v>0</v>
      </c>
      <c r="N80" s="216"/>
      <c r="O80" s="216"/>
      <c r="P80" s="192"/>
      <c r="Q80" s="191"/>
      <c r="R80" s="191"/>
      <c r="S80" s="192">
        <f>ROUND((SUM(S74:S79))/3,2)</f>
        <v>0</v>
      </c>
      <c r="T80" s="191"/>
      <c r="U80" s="191"/>
      <c r="V80" s="200">
        <f>ROUND((SUM(V74:V79))/3,2)</f>
        <v>0</v>
      </c>
      <c r="W80" s="52"/>
      <c r="Y80">
        <f>(SUM(Y74:Y79))</f>
        <v>0</v>
      </c>
      <c r="Z80">
        <f>(SUM(Z74:Z79))</f>
        <v>0</v>
      </c>
    </row>
    <row r="81"/>
    <row r="82"/>
    <row r="83"/>
    <row r="84"/>
    <row r="85"/>
  </sheetData>
  <mergeCells count="50">
    <mergeCell ref="F18:H18"/>
    <mergeCell ref="B1:C1"/>
    <mergeCell ref="E1:F1"/>
    <mergeCell ref="B2:V2"/>
    <mergeCell ref="B3:V3"/>
    <mergeCell ref="B7:H7"/>
    <mergeCell ref="B9:H9"/>
    <mergeCell ref="B11:H11"/>
    <mergeCell ref="F14:H14"/>
    <mergeCell ref="F15:H15"/>
    <mergeCell ref="F16:H16"/>
    <mergeCell ref="F17:H17"/>
    <mergeCell ref="H1:I1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I65:P65"/>
    <mergeCell ref="D74:E74"/>
    <mergeCell ref="D75:E75"/>
    <mergeCell ref="B55:D55"/>
    <mergeCell ref="B56:D56"/>
    <mergeCell ref="B57:D57"/>
    <mergeCell ref="B59:D59"/>
    <mergeCell ref="B63:V63"/>
    <mergeCell ref="D76:E76"/>
    <mergeCell ref="D77:E77"/>
    <mergeCell ref="D79:E79"/>
    <mergeCell ref="D80:E80"/>
    <mergeCell ref="B65:E65"/>
    <mergeCell ref="B66:E66"/>
    <mergeCell ref="B67:E67"/>
  </mergeCells>
  <hyperlinks>
    <hyperlink ref="B1:C1" location="A2:A2" tooltip="Klikni na prechod ku Kryciemu listu..." display="Krycí list rozpočtu" xr:uid="{00000000-0004-0000-0400-000000000000}"/>
    <hyperlink ref="E1:F1" location="A54:A54" tooltip="Klikni na prechod ku rekapitulácii..." display="Rekapitulácia rozpočtu" xr:uid="{00000000-0004-0000-0400-000001000000}"/>
    <hyperlink ref="H1:I1" location="B73:B73" tooltip="Klikni na prechod ku Rozpočet..." display="Rozpočet" xr:uid="{00000000-0004-0000-0400-000002000000}"/>
  </hyperlinks>
  <printOptions horizontalCentered="1" gridLines="1"/>
  <pageMargins left="1.1111111111111112E-2" right="1.1111111111111112E-2" top="0.75" bottom="0.75" header="0.3" footer="0.3"/>
  <pageSetup paperSize="9" scale="75" orientation="portrait" horizontalDpi="0" verticalDpi="0" r:id="rId1"/>
  <headerFooter>
    <oddHeader>&amp;C&amp;B&amp; Rozpočet ŠPORTOVÉ CENTRUM MARIÁNA TROLIGU / Vzduchotechnika</oddHeader>
    <oddFooter>&amp;RStrana &amp;P z &amp;N    &amp;L&amp;7Spracované systémom Systematic® Kalkulus, tel.: 051 77 10 585</oddFooter>
  </headerFooter>
  <rowBreaks count="2" manualBreakCount="2">
    <brk id="40" max="16383" man="1"/>
    <brk id="6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85"/>
  <sheetViews>
    <sheetView workbookViewId="0">
      <pane ySplit="1" topLeftCell="A2" activePane="bottomLeft" state="frozen"/>
      <selection pane="bottomLeft" activeCell="X1" sqref="X1:Z1048576"/>
    </sheetView>
  </sheetViews>
  <sheetFormatPr baseColWidth="10" defaultColWidth="10.83203125" defaultRowHeight="15" zeroHeight="1"/>
  <cols>
    <col min="1" max="1" width="1.6640625" customWidth="1"/>
    <col min="2" max="2" width="4.6640625" customWidth="1"/>
    <col min="3" max="3" width="12.6640625" customWidth="1"/>
    <col min="4" max="5" width="22.6640625" customWidth="1"/>
    <col min="6" max="7" width="9.6640625" customWidth="1"/>
    <col min="8" max="9" width="12.6640625" customWidth="1"/>
    <col min="10" max="10" width="10.6640625" hidden="1" customWidth="1"/>
    <col min="11" max="15" width="10.83203125" hidden="1" customWidth="1"/>
    <col min="16" max="16" width="9.6640625" customWidth="1"/>
    <col min="17" max="17" width="10.83203125" hidden="1" customWidth="1"/>
    <col min="18" max="18" width="10.83203125" customWidth="1"/>
    <col min="19" max="19" width="7.6640625" customWidth="1"/>
    <col min="20" max="21" width="10.83203125" hidden="1" customWidth="1"/>
    <col min="22" max="22" width="7.6640625" customWidth="1"/>
    <col min="23" max="23" width="2.6640625" customWidth="1"/>
    <col min="24" max="26" width="10.83203125" hidden="1" customWidth="1"/>
    <col min="27" max="27" width="9.1640625" customWidth="1"/>
  </cols>
  <sheetData>
    <row r="1" spans="1:23" ht="35" customHeight="1">
      <c r="A1" s="12"/>
      <c r="B1" s="348" t="s">
        <v>20</v>
      </c>
      <c r="C1" s="349"/>
      <c r="D1" s="12"/>
      <c r="E1" s="350" t="s">
        <v>0</v>
      </c>
      <c r="F1" s="351"/>
      <c r="G1" s="13"/>
      <c r="H1" s="362" t="s">
        <v>82</v>
      </c>
      <c r="I1" s="349"/>
      <c r="J1" s="158"/>
      <c r="K1" s="159"/>
      <c r="L1" s="159"/>
      <c r="M1" s="159"/>
      <c r="N1" s="159"/>
      <c r="O1" s="159"/>
      <c r="P1" s="160"/>
      <c r="Q1" s="110"/>
      <c r="R1" s="110"/>
      <c r="S1" s="110"/>
      <c r="T1" s="110"/>
      <c r="U1" s="110"/>
      <c r="V1" s="110"/>
      <c r="W1" s="52">
        <v>30.126000000000001</v>
      </c>
    </row>
    <row r="2" spans="1:23" ht="35" customHeight="1">
      <c r="A2" s="15"/>
      <c r="B2" s="352" t="s">
        <v>20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4"/>
      <c r="R2" s="354"/>
      <c r="S2" s="354"/>
      <c r="T2" s="354"/>
      <c r="U2" s="354"/>
      <c r="V2" s="355"/>
      <c r="W2" s="52"/>
    </row>
    <row r="3" spans="1:23" ht="18" customHeight="1">
      <c r="A3" s="15"/>
      <c r="B3" s="356" t="s">
        <v>1</v>
      </c>
      <c r="C3" s="357"/>
      <c r="D3" s="357"/>
      <c r="E3" s="357"/>
      <c r="F3" s="357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9"/>
      <c r="W3" s="52"/>
    </row>
    <row r="4" spans="1:23" ht="18" customHeight="1">
      <c r="A4" s="15"/>
      <c r="B4" s="40" t="s">
        <v>538</v>
      </c>
      <c r="C4" s="32"/>
      <c r="D4" s="23"/>
      <c r="E4" s="23"/>
      <c r="F4" s="41" t="s">
        <v>22</v>
      </c>
      <c r="G4" s="23"/>
      <c r="H4" s="23"/>
      <c r="I4" s="23"/>
      <c r="J4" s="23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111"/>
      <c r="W4" s="52"/>
    </row>
    <row r="5" spans="1:23" ht="18" customHeight="1">
      <c r="A5" s="15"/>
      <c r="B5" s="38"/>
      <c r="C5" s="32"/>
      <c r="D5" s="23"/>
      <c r="E5" s="23"/>
      <c r="F5" s="41" t="s">
        <v>23</v>
      </c>
      <c r="G5" s="23"/>
      <c r="H5" s="23"/>
      <c r="I5" s="23"/>
      <c r="J5" s="2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111"/>
      <c r="W5" s="52"/>
    </row>
    <row r="6" spans="1:23" ht="18" customHeight="1">
      <c r="A6" s="15"/>
      <c r="B6" s="42" t="s">
        <v>24</v>
      </c>
      <c r="C6" s="32"/>
      <c r="D6" s="41" t="s">
        <v>25</v>
      </c>
      <c r="E6" s="23"/>
      <c r="F6" s="41" t="s">
        <v>26</v>
      </c>
      <c r="G6" s="41" t="s">
        <v>27</v>
      </c>
      <c r="H6" s="23"/>
      <c r="I6" s="23"/>
      <c r="J6" s="2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111"/>
      <c r="W6" s="52"/>
    </row>
    <row r="7" spans="1:23" ht="20" customHeight="1">
      <c r="A7" s="15"/>
      <c r="B7" s="298" t="s">
        <v>28</v>
      </c>
      <c r="C7" s="299"/>
      <c r="D7" s="299"/>
      <c r="E7" s="299"/>
      <c r="F7" s="299"/>
      <c r="G7" s="299"/>
      <c r="H7" s="345"/>
      <c r="I7" s="44"/>
      <c r="J7" s="45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111"/>
      <c r="W7" s="52"/>
    </row>
    <row r="8" spans="1:23" ht="18" customHeight="1">
      <c r="A8" s="15"/>
      <c r="B8" s="46" t="s">
        <v>31</v>
      </c>
      <c r="C8" s="43"/>
      <c r="D8" s="26"/>
      <c r="E8" s="26"/>
      <c r="F8" s="47" t="s">
        <v>32</v>
      </c>
      <c r="G8" s="26"/>
      <c r="H8" s="26"/>
      <c r="I8" s="23"/>
      <c r="J8" s="2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111"/>
      <c r="W8" s="52"/>
    </row>
    <row r="9" spans="1:23" ht="20" customHeight="1">
      <c r="A9" s="15"/>
      <c r="B9" s="298" t="s">
        <v>29</v>
      </c>
      <c r="C9" s="299"/>
      <c r="D9" s="299"/>
      <c r="E9" s="299"/>
      <c r="F9" s="299"/>
      <c r="G9" s="299"/>
      <c r="H9" s="345"/>
      <c r="I9" s="45"/>
      <c r="J9" s="45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111"/>
      <c r="W9" s="52"/>
    </row>
    <row r="10" spans="1:23" ht="18" customHeight="1">
      <c r="A10" s="15"/>
      <c r="B10" s="42" t="s">
        <v>31</v>
      </c>
      <c r="C10" s="32"/>
      <c r="D10" s="23"/>
      <c r="E10" s="23"/>
      <c r="F10" s="41" t="s">
        <v>32</v>
      </c>
      <c r="G10" s="23"/>
      <c r="H10" s="23"/>
      <c r="I10" s="23"/>
      <c r="J10" s="2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111"/>
      <c r="W10" s="52"/>
    </row>
    <row r="11" spans="1:23" ht="20" customHeight="1">
      <c r="A11" s="15"/>
      <c r="B11" s="298" t="s">
        <v>30</v>
      </c>
      <c r="C11" s="299"/>
      <c r="D11" s="299"/>
      <c r="E11" s="299"/>
      <c r="F11" s="299"/>
      <c r="G11" s="299"/>
      <c r="H11" s="345"/>
      <c r="I11" s="45"/>
      <c r="J11" s="45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111"/>
      <c r="W11" s="52"/>
    </row>
    <row r="12" spans="1:23" ht="18" customHeight="1">
      <c r="A12" s="15"/>
      <c r="B12" s="42" t="s">
        <v>31</v>
      </c>
      <c r="C12" s="32"/>
      <c r="D12" s="23"/>
      <c r="E12" s="23"/>
      <c r="F12" s="41" t="s">
        <v>32</v>
      </c>
      <c r="G12" s="23"/>
      <c r="H12" s="23"/>
      <c r="I12" s="23"/>
      <c r="J12" s="23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111"/>
      <c r="W12" s="52"/>
    </row>
    <row r="13" spans="1:23" ht="18" customHeight="1">
      <c r="A13" s="15"/>
      <c r="B13" s="48"/>
      <c r="C13" s="49"/>
      <c r="D13" s="29"/>
      <c r="E13" s="29"/>
      <c r="F13" s="29"/>
      <c r="G13" s="29"/>
      <c r="H13" s="29"/>
      <c r="I13" s="32"/>
      <c r="J13" s="23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111"/>
      <c r="W13" s="52"/>
    </row>
    <row r="14" spans="1:23" ht="18" customHeight="1">
      <c r="A14" s="15"/>
      <c r="B14" s="53" t="s">
        <v>6</v>
      </c>
      <c r="C14" s="61" t="s">
        <v>53</v>
      </c>
      <c r="D14" s="60" t="s">
        <v>54</v>
      </c>
      <c r="E14" s="65" t="s">
        <v>55</v>
      </c>
      <c r="F14" s="291" t="s">
        <v>39</v>
      </c>
      <c r="G14" s="281"/>
      <c r="H14" s="346"/>
      <c r="I14" s="32"/>
      <c r="J14" s="23"/>
      <c r="K14" s="24"/>
      <c r="L14" s="24"/>
      <c r="M14" s="24"/>
      <c r="N14" s="24"/>
      <c r="O14" s="72"/>
      <c r="P14" s="80">
        <v>0</v>
      </c>
      <c r="Q14" s="76"/>
      <c r="R14" s="24"/>
      <c r="S14" s="24"/>
      <c r="T14" s="24"/>
      <c r="U14" s="24"/>
      <c r="V14" s="111"/>
      <c r="W14" s="52"/>
    </row>
    <row r="15" spans="1:23" ht="18" customHeight="1">
      <c r="A15" s="15"/>
      <c r="B15" s="54" t="s">
        <v>33</v>
      </c>
      <c r="C15" s="62"/>
      <c r="D15" s="57"/>
      <c r="E15" s="66"/>
      <c r="F15" s="347"/>
      <c r="G15" s="285"/>
      <c r="H15" s="333"/>
      <c r="I15" s="23"/>
      <c r="J15" s="23"/>
      <c r="K15" s="24"/>
      <c r="L15" s="24"/>
      <c r="M15" s="24"/>
      <c r="N15" s="24"/>
      <c r="O15" s="72"/>
      <c r="P15" s="81"/>
      <c r="Q15" s="76"/>
      <c r="R15" s="24"/>
      <c r="S15" s="24"/>
      <c r="T15" s="24"/>
      <c r="U15" s="24"/>
      <c r="V15" s="111"/>
      <c r="W15" s="52"/>
    </row>
    <row r="16" spans="1:23" ht="18" customHeight="1">
      <c r="A16" s="15"/>
      <c r="B16" s="53" t="s">
        <v>34</v>
      </c>
      <c r="C16" s="90"/>
      <c r="D16" s="91"/>
      <c r="E16" s="92"/>
      <c r="F16" s="280" t="s">
        <v>40</v>
      </c>
      <c r="G16" s="285"/>
      <c r="H16" s="333"/>
      <c r="I16" s="23"/>
      <c r="J16" s="23"/>
      <c r="K16" s="24"/>
      <c r="L16" s="24"/>
      <c r="M16" s="24"/>
      <c r="N16" s="24"/>
      <c r="O16" s="72"/>
      <c r="P16" s="82">
        <f>(SUM(Z74:Z79))</f>
        <v>0</v>
      </c>
      <c r="Q16" s="76"/>
      <c r="R16" s="24"/>
      <c r="S16" s="24"/>
      <c r="T16" s="24"/>
      <c r="U16" s="24"/>
      <c r="V16" s="111"/>
      <c r="W16" s="52"/>
    </row>
    <row r="17" spans="1:26" ht="18" customHeight="1">
      <c r="A17" s="15"/>
      <c r="B17" s="54" t="s">
        <v>35</v>
      </c>
      <c r="C17" s="62">
        <f>'SO 7402'!E57</f>
        <v>0</v>
      </c>
      <c r="D17" s="57">
        <f>'SO 7402'!F57</f>
        <v>0</v>
      </c>
      <c r="E17" s="66">
        <f>'SO 7402'!G57</f>
        <v>0</v>
      </c>
      <c r="F17" s="282" t="s">
        <v>41</v>
      </c>
      <c r="G17" s="285"/>
      <c r="H17" s="333"/>
      <c r="I17" s="23"/>
      <c r="J17" s="23"/>
      <c r="K17" s="24"/>
      <c r="L17" s="24"/>
      <c r="M17" s="24"/>
      <c r="N17" s="24"/>
      <c r="O17" s="72"/>
      <c r="P17" s="82">
        <f>(SUM(Y74:Y79))</f>
        <v>0</v>
      </c>
      <c r="Q17" s="76"/>
      <c r="R17" s="24"/>
      <c r="S17" s="24"/>
      <c r="T17" s="24"/>
      <c r="U17" s="24"/>
      <c r="V17" s="111"/>
      <c r="W17" s="52"/>
    </row>
    <row r="18" spans="1:26" ht="18" customHeight="1">
      <c r="A18" s="15"/>
      <c r="B18" s="55" t="s">
        <v>36</v>
      </c>
      <c r="C18" s="63"/>
      <c r="D18" s="58"/>
      <c r="E18" s="67"/>
      <c r="F18" s="284"/>
      <c r="G18" s="290"/>
      <c r="H18" s="333"/>
      <c r="I18" s="23"/>
      <c r="J18" s="23"/>
      <c r="K18" s="24"/>
      <c r="L18" s="24"/>
      <c r="M18" s="24"/>
      <c r="N18" s="24"/>
      <c r="O18" s="72"/>
      <c r="P18" s="81"/>
      <c r="Q18" s="76"/>
      <c r="R18" s="24"/>
      <c r="S18" s="24"/>
      <c r="T18" s="24"/>
      <c r="U18" s="24"/>
      <c r="V18" s="111"/>
      <c r="W18" s="52"/>
    </row>
    <row r="19" spans="1:26" ht="18" customHeight="1">
      <c r="A19" s="15"/>
      <c r="B19" s="55" t="s">
        <v>37</v>
      </c>
      <c r="C19" s="64"/>
      <c r="D19" s="59"/>
      <c r="E19" s="67"/>
      <c r="F19" s="360"/>
      <c r="G19" s="332"/>
      <c r="H19" s="361"/>
      <c r="I19" s="23"/>
      <c r="J19" s="23"/>
      <c r="K19" s="24"/>
      <c r="L19" s="24"/>
      <c r="M19" s="24"/>
      <c r="N19" s="24"/>
      <c r="O19" s="72"/>
      <c r="P19" s="81"/>
      <c r="Q19" s="76"/>
      <c r="R19" s="24"/>
      <c r="S19" s="24"/>
      <c r="T19" s="24"/>
      <c r="U19" s="24"/>
      <c r="V19" s="111"/>
      <c r="W19" s="52"/>
    </row>
    <row r="20" spans="1:26" ht="18" customHeight="1">
      <c r="A20" s="15"/>
      <c r="B20" s="51" t="s">
        <v>38</v>
      </c>
      <c r="C20" s="56"/>
      <c r="D20" s="93"/>
      <c r="E20" s="94">
        <f>SUM(E15:E19)</f>
        <v>0</v>
      </c>
      <c r="F20" s="277" t="s">
        <v>38</v>
      </c>
      <c r="G20" s="283"/>
      <c r="H20" s="346"/>
      <c r="I20" s="32"/>
      <c r="J20" s="23"/>
      <c r="K20" s="24"/>
      <c r="L20" s="24"/>
      <c r="M20" s="24"/>
      <c r="N20" s="24"/>
      <c r="O20" s="72"/>
      <c r="P20" s="83">
        <f>SUM(P14:P19)</f>
        <v>0</v>
      </c>
      <c r="Q20" s="76"/>
      <c r="R20" s="24"/>
      <c r="S20" s="24"/>
      <c r="T20" s="24"/>
      <c r="U20" s="24"/>
      <c r="V20" s="111"/>
      <c r="W20" s="52"/>
    </row>
    <row r="21" spans="1:26" ht="18" customHeight="1">
      <c r="A21" s="15"/>
      <c r="B21" s="46" t="s">
        <v>47</v>
      </c>
      <c r="C21" s="50"/>
      <c r="D21" s="89"/>
      <c r="E21" s="68">
        <f>((E15*U22*0)+(E16*V22*0)+(E17*W22*0))/100</f>
        <v>0</v>
      </c>
      <c r="F21" s="288" t="s">
        <v>50</v>
      </c>
      <c r="G21" s="285"/>
      <c r="H21" s="333"/>
      <c r="I21" s="23"/>
      <c r="J21" s="23"/>
      <c r="K21" s="24"/>
      <c r="L21" s="24"/>
      <c r="M21" s="24"/>
      <c r="N21" s="24"/>
      <c r="O21" s="72"/>
      <c r="P21" s="82">
        <f>((E15*X22*0)+(E16*Y22*0)+(E17*Z22*0))/100</f>
        <v>0</v>
      </c>
      <c r="Q21" s="76"/>
      <c r="R21" s="24"/>
      <c r="S21" s="24"/>
      <c r="T21" s="24"/>
      <c r="U21" s="24"/>
      <c r="V21" s="111"/>
      <c r="W21" s="52"/>
    </row>
    <row r="22" spans="1:26" ht="18" customHeight="1">
      <c r="A22" s="15"/>
      <c r="B22" s="42" t="s">
        <v>48</v>
      </c>
      <c r="C22" s="34"/>
      <c r="D22" s="70"/>
      <c r="E22" s="69">
        <f>((E15*U23*0)+(E16*V23*0)+(E17*W23*0))/100</f>
        <v>0</v>
      </c>
      <c r="F22" s="288" t="s">
        <v>51</v>
      </c>
      <c r="G22" s="285"/>
      <c r="H22" s="333"/>
      <c r="I22" s="23"/>
      <c r="J22" s="23"/>
      <c r="K22" s="24"/>
      <c r="L22" s="24"/>
      <c r="M22" s="24"/>
      <c r="N22" s="24"/>
      <c r="O22" s="72"/>
      <c r="P22" s="82">
        <f>((E15*X23*0)+(E16*Y23*0)+(E17*Z23*0))/100</f>
        <v>0</v>
      </c>
      <c r="Q22" s="76"/>
      <c r="R22" s="24"/>
      <c r="S22" s="24"/>
      <c r="T22" s="24"/>
      <c r="U22" s="24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>
      <c r="A23" s="15"/>
      <c r="B23" s="42" t="s">
        <v>49</v>
      </c>
      <c r="C23" s="34"/>
      <c r="D23" s="70"/>
      <c r="E23" s="69">
        <f>((E15*U24*0)+(E16*V24*0)+(E17*W24*0))/100</f>
        <v>0</v>
      </c>
      <c r="F23" s="288" t="s">
        <v>52</v>
      </c>
      <c r="G23" s="285"/>
      <c r="H23" s="333"/>
      <c r="I23" s="23"/>
      <c r="J23" s="23"/>
      <c r="K23" s="24"/>
      <c r="L23" s="24"/>
      <c r="M23" s="24"/>
      <c r="N23" s="24"/>
      <c r="O23" s="72"/>
      <c r="P23" s="82">
        <f>((E15*X24*0)+(E16*Y24*0)+(E17*Z24*0))/100</f>
        <v>0</v>
      </c>
      <c r="Q23" s="76"/>
      <c r="R23" s="24"/>
      <c r="S23" s="24"/>
      <c r="T23" s="24"/>
      <c r="U23" s="24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>
      <c r="A24" s="15"/>
      <c r="B24" s="38"/>
      <c r="C24" s="34"/>
      <c r="D24" s="70"/>
      <c r="E24" s="70"/>
      <c r="F24" s="344"/>
      <c r="G24" s="290"/>
      <c r="H24" s="333"/>
      <c r="I24" s="23"/>
      <c r="J24" s="23"/>
      <c r="K24" s="24"/>
      <c r="L24" s="24"/>
      <c r="M24" s="24"/>
      <c r="N24" s="24"/>
      <c r="O24" s="72"/>
      <c r="P24" s="84"/>
      <c r="Q24" s="76"/>
      <c r="R24" s="24"/>
      <c r="S24" s="24"/>
      <c r="T24" s="24"/>
      <c r="U24" s="24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>
      <c r="A25" s="15"/>
      <c r="B25" s="42"/>
      <c r="C25" s="34"/>
      <c r="D25" s="70"/>
      <c r="E25" s="70"/>
      <c r="F25" s="331" t="s">
        <v>38</v>
      </c>
      <c r="G25" s="332"/>
      <c r="H25" s="333"/>
      <c r="I25" s="23"/>
      <c r="J25" s="23"/>
      <c r="K25" s="24"/>
      <c r="L25" s="24"/>
      <c r="M25" s="24"/>
      <c r="N25" s="24"/>
      <c r="O25" s="72"/>
      <c r="P25" s="83">
        <f>SUM(E21:E24)+SUM(P21:P24)</f>
        <v>0</v>
      </c>
      <c r="Q25" s="76"/>
      <c r="R25" s="24"/>
      <c r="S25" s="24"/>
      <c r="T25" s="24"/>
      <c r="U25" s="24"/>
      <c r="V25" s="111"/>
      <c r="W25" s="52"/>
    </row>
    <row r="26" spans="1:26" ht="18" customHeight="1">
      <c r="A26" s="15"/>
      <c r="B26" s="108" t="s">
        <v>58</v>
      </c>
      <c r="C26" s="96"/>
      <c r="D26" s="98"/>
      <c r="E26" s="104"/>
      <c r="F26" s="277" t="s">
        <v>42</v>
      </c>
      <c r="G26" s="334"/>
      <c r="H26" s="335"/>
      <c r="I26" s="21"/>
      <c r="J26" s="21"/>
      <c r="K26" s="22"/>
      <c r="L26" s="22"/>
      <c r="M26" s="22"/>
      <c r="N26" s="22"/>
      <c r="O26" s="73"/>
      <c r="P26" s="85"/>
      <c r="Q26" s="77"/>
      <c r="R26" s="22"/>
      <c r="S26" s="22"/>
      <c r="T26" s="22"/>
      <c r="U26" s="22"/>
      <c r="V26" s="113"/>
      <c r="W26" s="52"/>
    </row>
    <row r="27" spans="1:26" ht="18" customHeight="1">
      <c r="A27" s="15"/>
      <c r="B27" s="39"/>
      <c r="C27" s="36"/>
      <c r="D27" s="71"/>
      <c r="E27" s="105"/>
      <c r="F27" s="336" t="s">
        <v>43</v>
      </c>
      <c r="G27" s="271"/>
      <c r="H27" s="337"/>
      <c r="I27" s="26"/>
      <c r="J27" s="26"/>
      <c r="K27" s="27"/>
      <c r="L27" s="27"/>
      <c r="M27" s="27"/>
      <c r="N27" s="27"/>
      <c r="O27" s="74"/>
      <c r="P27" s="86">
        <f>E20+P20+E25+P25</f>
        <v>0</v>
      </c>
      <c r="Q27" s="78"/>
      <c r="R27" s="27"/>
      <c r="S27" s="27"/>
      <c r="T27" s="27"/>
      <c r="U27" s="27"/>
      <c r="V27" s="114"/>
      <c r="W27" s="52"/>
    </row>
    <row r="28" spans="1:26" ht="18" customHeight="1">
      <c r="A28" s="15"/>
      <c r="B28" s="19"/>
      <c r="C28" s="37"/>
      <c r="D28" s="15"/>
      <c r="E28" s="106"/>
      <c r="F28" s="338" t="s">
        <v>44</v>
      </c>
      <c r="G28" s="339"/>
      <c r="H28" s="215">
        <f>P27-SUM('SO 7402'!K74:'SO 7402'!K79)</f>
        <v>0</v>
      </c>
      <c r="I28" s="29"/>
      <c r="J28" s="29"/>
      <c r="K28" s="30"/>
      <c r="L28" s="30"/>
      <c r="M28" s="30"/>
      <c r="N28" s="30"/>
      <c r="O28" s="75"/>
      <c r="P28" s="87">
        <f>ROUND(((ROUND(H28,2)*23)*1/100),2)</f>
        <v>0</v>
      </c>
      <c r="Q28" s="79"/>
      <c r="R28" s="30"/>
      <c r="S28" s="30"/>
      <c r="T28" s="30"/>
      <c r="U28" s="30"/>
      <c r="V28" s="115"/>
      <c r="W28" s="52"/>
    </row>
    <row r="29" spans="1:26" ht="18" customHeight="1">
      <c r="A29" s="15"/>
      <c r="B29" s="19"/>
      <c r="C29" s="37"/>
      <c r="D29" s="15"/>
      <c r="E29" s="106"/>
      <c r="F29" s="340" t="s">
        <v>45</v>
      </c>
      <c r="G29" s="341"/>
      <c r="H29" s="33">
        <f>SUM('SO 7402'!K74:'SO 7402'!K79)</f>
        <v>0</v>
      </c>
      <c r="I29" s="23"/>
      <c r="J29" s="23"/>
      <c r="K29" s="24"/>
      <c r="L29" s="24"/>
      <c r="M29" s="24"/>
      <c r="N29" s="24"/>
      <c r="O29" s="72"/>
      <c r="P29" s="80">
        <f>ROUND(((ROUND(H29,2)*0)/100),2)</f>
        <v>0</v>
      </c>
      <c r="Q29" s="76"/>
      <c r="R29" s="24"/>
      <c r="S29" s="24"/>
      <c r="T29" s="24"/>
      <c r="U29" s="24"/>
      <c r="V29" s="111"/>
      <c r="W29" s="52"/>
    </row>
    <row r="30" spans="1:26" ht="18" customHeight="1">
      <c r="A30" s="15"/>
      <c r="B30" s="19"/>
      <c r="C30" s="37"/>
      <c r="D30" s="15"/>
      <c r="E30" s="106"/>
      <c r="F30" s="342" t="s">
        <v>46</v>
      </c>
      <c r="G30" s="343"/>
      <c r="H30" s="101"/>
      <c r="I30" s="102"/>
      <c r="J30" s="29"/>
      <c r="K30" s="30"/>
      <c r="L30" s="30"/>
      <c r="M30" s="30"/>
      <c r="N30" s="30"/>
      <c r="O30" s="75"/>
      <c r="P30" s="103">
        <f>SUM(P27:P29)</f>
        <v>0</v>
      </c>
      <c r="Q30" s="76"/>
      <c r="R30" s="24"/>
      <c r="S30" s="24"/>
      <c r="T30" s="24"/>
      <c r="U30" s="24"/>
      <c r="V30" s="111"/>
      <c r="W30" s="52"/>
    </row>
    <row r="31" spans="1:26" ht="18" customHeight="1">
      <c r="A31" s="15"/>
      <c r="B31" s="20"/>
      <c r="C31" s="31"/>
      <c r="D31" s="99"/>
      <c r="E31" s="107"/>
      <c r="F31" s="271"/>
      <c r="G31" s="276"/>
      <c r="H31" s="34"/>
      <c r="I31" s="23"/>
      <c r="J31" s="23"/>
      <c r="K31" s="24"/>
      <c r="L31" s="24"/>
      <c r="M31" s="24"/>
      <c r="N31" s="24"/>
      <c r="O31" s="72"/>
      <c r="P31" s="88"/>
      <c r="Q31" s="76"/>
      <c r="R31" s="24"/>
      <c r="S31" s="24"/>
      <c r="T31" s="24"/>
      <c r="U31" s="24"/>
      <c r="V31" s="111"/>
      <c r="W31" s="52"/>
    </row>
    <row r="32" spans="1:26" ht="18" customHeight="1">
      <c r="A32" s="15"/>
      <c r="B32" s="108" t="s">
        <v>56</v>
      </c>
      <c r="C32" s="100"/>
      <c r="D32" s="28"/>
      <c r="E32" s="109" t="s">
        <v>57</v>
      </c>
      <c r="F32" s="71"/>
      <c r="G32" s="28"/>
      <c r="H32" s="35"/>
      <c r="I32" s="21"/>
      <c r="J32" s="21"/>
      <c r="K32" s="22"/>
      <c r="L32" s="22"/>
      <c r="M32" s="22"/>
      <c r="N32" s="22"/>
      <c r="O32" s="22"/>
      <c r="P32" s="18"/>
      <c r="Q32" s="22"/>
      <c r="R32" s="22"/>
      <c r="S32" s="22"/>
      <c r="T32" s="22"/>
      <c r="U32" s="22"/>
      <c r="V32" s="113"/>
      <c r="W32" s="52"/>
    </row>
    <row r="33" spans="1:23" ht="18" customHeight="1">
      <c r="A33" s="15"/>
      <c r="B33" s="39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6"/>
      <c r="W33" s="52"/>
    </row>
    <row r="34" spans="1:23" ht="18" customHeight="1">
      <c r="A34" s="15"/>
      <c r="B34" s="19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7"/>
      <c r="W34" s="52"/>
    </row>
    <row r="35" spans="1:23" ht="18" customHeight="1">
      <c r="A35" s="15"/>
      <c r="B35" s="19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7"/>
      <c r="W35" s="52"/>
    </row>
    <row r="36" spans="1:23" ht="18" customHeight="1">
      <c r="A36" s="15"/>
      <c r="B36" s="19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7"/>
      <c r="W36" s="52"/>
    </row>
    <row r="37" spans="1:23" ht="18" customHeight="1">
      <c r="A37" s="15"/>
      <c r="B37" s="20"/>
      <c r="C37" s="31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18"/>
      <c r="W37" s="52"/>
    </row>
    <row r="38" spans="1:23" ht="18" customHeight="1">
      <c r="A38" s="15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>
      <c r="A39" s="15"/>
      <c r="B39" s="19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3"/>
    </row>
    <row r="40" spans="1:23" ht="18" customHeight="1">
      <c r="A40" s="15"/>
      <c r="B40" s="19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3"/>
    </row>
    <row r="41" spans="1:23">
      <c r="A41" s="15"/>
      <c r="B41" s="19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3"/>
    </row>
    <row r="42" spans="1:23">
      <c r="A42" s="129"/>
      <c r="B42" s="20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3"/>
    </row>
    <row r="43" spans="1:23">
      <c r="A43" s="129"/>
      <c r="B43" s="203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2"/>
    </row>
    <row r="44" spans="1:23" ht="35" customHeight="1">
      <c r="A44" s="129"/>
      <c r="B44" s="321" t="s">
        <v>0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3"/>
      <c r="W44" s="52"/>
    </row>
    <row r="45" spans="1:23">
      <c r="A45" s="129"/>
      <c r="B45" s="20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6"/>
      <c r="W45" s="52"/>
    </row>
    <row r="46" spans="1:23" ht="20" customHeight="1">
      <c r="A46" s="201"/>
      <c r="B46" s="305" t="s">
        <v>28</v>
      </c>
      <c r="C46" s="306"/>
      <c r="D46" s="306"/>
      <c r="E46" s="307"/>
      <c r="F46" s="327" t="s">
        <v>25</v>
      </c>
      <c r="G46" s="306"/>
      <c r="H46" s="307"/>
      <c r="I46" s="128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7"/>
      <c r="W46" s="52"/>
    </row>
    <row r="47" spans="1:23" ht="20" customHeight="1">
      <c r="A47" s="201"/>
      <c r="B47" s="305" t="s">
        <v>29</v>
      </c>
      <c r="C47" s="306"/>
      <c r="D47" s="306"/>
      <c r="E47" s="307"/>
      <c r="F47" s="327" t="s">
        <v>23</v>
      </c>
      <c r="G47" s="306"/>
      <c r="H47" s="307"/>
      <c r="I47" s="128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7"/>
      <c r="W47" s="52"/>
    </row>
    <row r="48" spans="1:23" ht="20" customHeight="1">
      <c r="A48" s="201"/>
      <c r="B48" s="305" t="s">
        <v>30</v>
      </c>
      <c r="C48" s="306"/>
      <c r="D48" s="306"/>
      <c r="E48" s="307"/>
      <c r="F48" s="327" t="s">
        <v>62</v>
      </c>
      <c r="G48" s="306"/>
      <c r="H48" s="307"/>
      <c r="I48" s="128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7"/>
      <c r="W48" s="52"/>
    </row>
    <row r="49" spans="1:26" ht="30" customHeight="1">
      <c r="A49" s="201"/>
      <c r="B49" s="328" t="s">
        <v>1</v>
      </c>
      <c r="C49" s="329"/>
      <c r="D49" s="329"/>
      <c r="E49" s="329"/>
      <c r="F49" s="329"/>
      <c r="G49" s="329"/>
      <c r="H49" s="329"/>
      <c r="I49" s="33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7"/>
      <c r="W49" s="52"/>
    </row>
    <row r="50" spans="1:26">
      <c r="A50" s="15"/>
      <c r="B50" s="205" t="s">
        <v>538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7"/>
      <c r="W50" s="52"/>
    </row>
    <row r="51" spans="1:26">
      <c r="A51" s="15"/>
      <c r="B51" s="19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7"/>
      <c r="W51" s="52"/>
    </row>
    <row r="52" spans="1:26">
      <c r="A52" s="15"/>
      <c r="B52" s="19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7"/>
      <c r="W52" s="52"/>
    </row>
    <row r="53" spans="1:26">
      <c r="A53" s="15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7"/>
      <c r="W53" s="52"/>
    </row>
    <row r="54" spans="1:26">
      <c r="A54" s="2"/>
      <c r="B54" s="319" t="s">
        <v>59</v>
      </c>
      <c r="C54" s="320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7"/>
      <c r="W54" s="52"/>
    </row>
    <row r="55" spans="1:26">
      <c r="A55" s="10"/>
      <c r="B55" s="317" t="s">
        <v>747</v>
      </c>
      <c r="C55" s="311"/>
      <c r="D55" s="31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8"/>
      <c r="W55" s="214"/>
      <c r="X55" s="137"/>
      <c r="Y55" s="137"/>
      <c r="Z55" s="137"/>
    </row>
    <row r="56" spans="1:26">
      <c r="A56" s="10"/>
      <c r="B56" s="318" t="s">
        <v>539</v>
      </c>
      <c r="C56" s="277"/>
      <c r="D56" s="277"/>
      <c r="E56" s="66">
        <f>'SO 7402'!L77</f>
        <v>0</v>
      </c>
      <c r="F56" s="66">
        <f>'SO 7402'!M77</f>
        <v>0</v>
      </c>
      <c r="G56" s="66">
        <f>'SO 7402'!I77</f>
        <v>0</v>
      </c>
      <c r="H56" s="138">
        <f>'SO 7402'!S77</f>
        <v>0</v>
      </c>
      <c r="I56" s="138">
        <f>'SO 7402'!V77</f>
        <v>0</v>
      </c>
      <c r="J56" s="138"/>
      <c r="K56" s="138"/>
      <c r="L56" s="138"/>
      <c r="M56" s="138"/>
      <c r="N56" s="138"/>
      <c r="O56" s="138"/>
      <c r="P56" s="138"/>
      <c r="Q56" s="137"/>
      <c r="R56" s="137"/>
      <c r="S56" s="137"/>
      <c r="T56" s="137"/>
      <c r="U56" s="137"/>
      <c r="V56" s="149"/>
      <c r="W56" s="214"/>
      <c r="X56" s="137"/>
      <c r="Y56" s="137"/>
      <c r="Z56" s="137"/>
    </row>
    <row r="57" spans="1:26">
      <c r="A57" s="10"/>
      <c r="B57" s="312" t="s">
        <v>747</v>
      </c>
      <c r="C57" s="302"/>
      <c r="D57" s="302"/>
      <c r="E57" s="139">
        <f>'SO 7402'!L79</f>
        <v>0</v>
      </c>
      <c r="F57" s="139">
        <f>'SO 7402'!M79</f>
        <v>0</v>
      </c>
      <c r="G57" s="139">
        <f>'SO 7402'!I79</f>
        <v>0</v>
      </c>
      <c r="H57" s="140">
        <f>'SO 7402'!S79</f>
        <v>0</v>
      </c>
      <c r="I57" s="140">
        <f>'SO 7402'!V79</f>
        <v>0</v>
      </c>
      <c r="J57" s="140"/>
      <c r="K57" s="140"/>
      <c r="L57" s="140"/>
      <c r="M57" s="140"/>
      <c r="N57" s="140"/>
      <c r="O57" s="140"/>
      <c r="P57" s="140"/>
      <c r="Q57" s="137"/>
      <c r="R57" s="137"/>
      <c r="S57" s="137"/>
      <c r="T57" s="137"/>
      <c r="U57" s="137"/>
      <c r="V57" s="149"/>
      <c r="W57" s="214"/>
      <c r="X57" s="137"/>
      <c r="Y57" s="137"/>
      <c r="Z57" s="137"/>
    </row>
    <row r="58" spans="1:26">
      <c r="A58" s="1"/>
      <c r="B58" s="206"/>
      <c r="C58" s="1"/>
      <c r="D58" s="1"/>
      <c r="E58" s="131"/>
      <c r="F58" s="131"/>
      <c r="G58" s="131"/>
      <c r="H58" s="132"/>
      <c r="I58" s="132"/>
      <c r="J58" s="132"/>
      <c r="K58" s="132"/>
      <c r="L58" s="132"/>
      <c r="M58" s="132"/>
      <c r="N58" s="132"/>
      <c r="O58" s="132"/>
      <c r="P58" s="132"/>
      <c r="V58" s="150"/>
      <c r="W58" s="52"/>
    </row>
    <row r="59" spans="1:26">
      <c r="A59" s="141"/>
      <c r="B59" s="313" t="s">
        <v>81</v>
      </c>
      <c r="C59" s="314"/>
      <c r="D59" s="314"/>
      <c r="E59" s="143">
        <f>'SO 7402'!L80</f>
        <v>0</v>
      </c>
      <c r="F59" s="143">
        <f>'SO 7402'!M80</f>
        <v>0</v>
      </c>
      <c r="G59" s="143">
        <f>'SO 7402'!I80</f>
        <v>0</v>
      </c>
      <c r="H59" s="144">
        <f>'SO 7402'!S80</f>
        <v>0</v>
      </c>
      <c r="I59" s="144">
        <f>'SO 7402'!V80</f>
        <v>0</v>
      </c>
      <c r="J59" s="145"/>
      <c r="K59" s="145"/>
      <c r="L59" s="145"/>
      <c r="M59" s="145"/>
      <c r="N59" s="145"/>
      <c r="O59" s="145"/>
      <c r="P59" s="145"/>
      <c r="Q59" s="146"/>
      <c r="R59" s="146"/>
      <c r="S59" s="146"/>
      <c r="T59" s="146"/>
      <c r="U59" s="146"/>
      <c r="V59" s="151"/>
      <c r="W59" s="214"/>
      <c r="X59" s="142"/>
      <c r="Y59" s="142"/>
      <c r="Z59" s="142"/>
    </row>
    <row r="60" spans="1:26">
      <c r="A60" s="15"/>
      <c r="B60" s="19"/>
      <c r="C60" s="3"/>
      <c r="D60" s="3"/>
      <c r="E60" s="14"/>
      <c r="F60" s="14"/>
      <c r="G60" s="14"/>
      <c r="H60" s="152"/>
      <c r="I60" s="152"/>
      <c r="J60" s="152"/>
      <c r="K60" s="152"/>
      <c r="L60" s="152"/>
      <c r="M60" s="152"/>
      <c r="N60" s="152"/>
      <c r="O60" s="152"/>
      <c r="P60" s="152"/>
      <c r="Q60" s="11"/>
      <c r="R60" s="11"/>
      <c r="S60" s="11"/>
      <c r="T60" s="11"/>
      <c r="U60" s="11"/>
      <c r="V60" s="11"/>
      <c r="W60" s="52"/>
    </row>
    <row r="61" spans="1:26">
      <c r="A61" s="15"/>
      <c r="B61" s="19"/>
      <c r="C61" s="3"/>
      <c r="D61" s="3"/>
      <c r="E61" s="14"/>
      <c r="F61" s="14"/>
      <c r="G61" s="14"/>
      <c r="H61" s="152"/>
      <c r="I61" s="152"/>
      <c r="J61" s="152"/>
      <c r="K61" s="152"/>
      <c r="L61" s="152"/>
      <c r="M61" s="152"/>
      <c r="N61" s="152"/>
      <c r="O61" s="152"/>
      <c r="P61" s="152"/>
      <c r="Q61" s="11"/>
      <c r="R61" s="11"/>
      <c r="S61" s="11"/>
      <c r="T61" s="11"/>
      <c r="U61" s="11"/>
      <c r="V61" s="11"/>
      <c r="W61" s="52"/>
    </row>
    <row r="62" spans="1:26">
      <c r="A62" s="15"/>
      <c r="B62" s="20"/>
      <c r="C62" s="8"/>
      <c r="D62" s="8"/>
      <c r="E62" s="25"/>
      <c r="F62" s="25"/>
      <c r="G62" s="25"/>
      <c r="H62" s="153"/>
      <c r="I62" s="153"/>
      <c r="J62" s="153"/>
      <c r="K62" s="153"/>
      <c r="L62" s="153"/>
      <c r="M62" s="153"/>
      <c r="N62" s="153"/>
      <c r="O62" s="153"/>
      <c r="P62" s="153"/>
      <c r="Q62" s="16"/>
      <c r="R62" s="16"/>
      <c r="S62" s="16"/>
      <c r="T62" s="16"/>
      <c r="U62" s="16"/>
      <c r="V62" s="16"/>
      <c r="W62" s="52"/>
    </row>
    <row r="63" spans="1:26" ht="35" customHeight="1">
      <c r="A63" s="1"/>
      <c r="B63" s="315" t="s">
        <v>82</v>
      </c>
      <c r="C63" s="316"/>
      <c r="D63" s="316"/>
      <c r="E63" s="316"/>
      <c r="F63" s="316"/>
      <c r="G63" s="316"/>
      <c r="H63" s="316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6"/>
      <c r="U63" s="316"/>
      <c r="V63" s="316"/>
      <c r="W63" s="52"/>
    </row>
    <row r="64" spans="1:26">
      <c r="A64" s="15"/>
      <c r="B64" s="95"/>
      <c r="C64" s="28"/>
      <c r="D64" s="28"/>
      <c r="E64" s="97"/>
      <c r="F64" s="97"/>
      <c r="G64" s="97"/>
      <c r="H64" s="167"/>
      <c r="I64" s="167"/>
      <c r="J64" s="167"/>
      <c r="K64" s="167"/>
      <c r="L64" s="167"/>
      <c r="M64" s="167"/>
      <c r="N64" s="167"/>
      <c r="O64" s="167"/>
      <c r="P64" s="167"/>
      <c r="Q64" s="168"/>
      <c r="R64" s="168"/>
      <c r="S64" s="168"/>
      <c r="T64" s="168"/>
      <c r="U64" s="168"/>
      <c r="V64" s="168"/>
      <c r="W64" s="52"/>
    </row>
    <row r="65" spans="1:26" ht="20" customHeight="1">
      <c r="A65" s="201"/>
      <c r="B65" s="324" t="s">
        <v>28</v>
      </c>
      <c r="C65" s="325"/>
      <c r="D65" s="325"/>
      <c r="E65" s="326"/>
      <c r="F65" s="165"/>
      <c r="G65" s="165"/>
      <c r="H65" s="166" t="s">
        <v>25</v>
      </c>
      <c r="I65" s="308"/>
      <c r="J65" s="309"/>
      <c r="K65" s="309"/>
      <c r="L65" s="309"/>
      <c r="M65" s="309"/>
      <c r="N65" s="309"/>
      <c r="O65" s="309"/>
      <c r="P65" s="310"/>
      <c r="Q65" s="18"/>
      <c r="R65" s="18"/>
      <c r="S65" s="18"/>
      <c r="T65" s="18"/>
      <c r="U65" s="18"/>
      <c r="V65" s="18"/>
      <c r="W65" s="52"/>
    </row>
    <row r="66" spans="1:26" ht="20" customHeight="1">
      <c r="A66" s="201"/>
      <c r="B66" s="305" t="s">
        <v>29</v>
      </c>
      <c r="C66" s="306"/>
      <c r="D66" s="306"/>
      <c r="E66" s="307"/>
      <c r="F66" s="161"/>
      <c r="G66" s="161"/>
      <c r="H66" s="162" t="s">
        <v>93</v>
      </c>
      <c r="I66" s="162" t="s">
        <v>94</v>
      </c>
      <c r="J66" s="152"/>
      <c r="K66" s="152"/>
      <c r="L66" s="152"/>
      <c r="M66" s="152"/>
      <c r="N66" s="152"/>
      <c r="O66" s="152"/>
      <c r="P66" s="152"/>
      <c r="Q66" s="11"/>
      <c r="R66" s="11"/>
      <c r="S66" s="11"/>
      <c r="T66" s="11"/>
      <c r="U66" s="11"/>
      <c r="V66" s="11"/>
      <c r="W66" s="52"/>
    </row>
    <row r="67" spans="1:26" ht="20" customHeight="1">
      <c r="A67" s="201"/>
      <c r="B67" s="305" t="s">
        <v>30</v>
      </c>
      <c r="C67" s="306"/>
      <c r="D67" s="306"/>
      <c r="E67" s="307"/>
      <c r="F67" s="161"/>
      <c r="G67" s="161"/>
      <c r="H67" s="162" t="s">
        <v>95</v>
      </c>
      <c r="I67" s="162" t="s">
        <v>27</v>
      </c>
      <c r="J67" s="152"/>
      <c r="K67" s="152"/>
      <c r="L67" s="152"/>
      <c r="M67" s="152"/>
      <c r="N67" s="152"/>
      <c r="O67" s="152"/>
      <c r="P67" s="152"/>
      <c r="Q67" s="11"/>
      <c r="R67" s="11"/>
      <c r="S67" s="11"/>
      <c r="T67" s="11"/>
      <c r="U67" s="11"/>
      <c r="V67" s="11"/>
      <c r="W67" s="52"/>
    </row>
    <row r="68" spans="1:26" ht="20" customHeight="1">
      <c r="A68" s="15"/>
      <c r="B68" s="205" t="s">
        <v>96</v>
      </c>
      <c r="C68" s="3"/>
      <c r="D68" s="3"/>
      <c r="E68" s="14"/>
      <c r="F68" s="14"/>
      <c r="G68" s="14"/>
      <c r="H68" s="152"/>
      <c r="I68" s="152"/>
      <c r="J68" s="152"/>
      <c r="K68" s="152"/>
      <c r="L68" s="152"/>
      <c r="M68" s="152"/>
      <c r="N68" s="152"/>
      <c r="O68" s="152"/>
      <c r="P68" s="152"/>
      <c r="Q68" s="11"/>
      <c r="R68" s="11"/>
      <c r="S68" s="11"/>
      <c r="T68" s="11"/>
      <c r="U68" s="11"/>
      <c r="V68" s="11"/>
      <c r="W68" s="52"/>
    </row>
    <row r="69" spans="1:26" ht="20" customHeight="1">
      <c r="A69" s="15"/>
      <c r="B69" s="205" t="s">
        <v>538</v>
      </c>
      <c r="C69" s="3"/>
      <c r="D69" s="3"/>
      <c r="E69" s="14"/>
      <c r="F69" s="14"/>
      <c r="G69" s="14"/>
      <c r="H69" s="152"/>
      <c r="I69" s="152"/>
      <c r="J69" s="152"/>
      <c r="K69" s="152"/>
      <c r="L69" s="152"/>
      <c r="M69" s="152"/>
      <c r="N69" s="152"/>
      <c r="O69" s="152"/>
      <c r="P69" s="152"/>
      <c r="Q69" s="11"/>
      <c r="R69" s="11"/>
      <c r="S69" s="11"/>
      <c r="T69" s="11"/>
      <c r="U69" s="11"/>
      <c r="V69" s="11"/>
      <c r="W69" s="52"/>
    </row>
    <row r="70" spans="1:26" ht="20" customHeight="1">
      <c r="A70" s="15"/>
      <c r="B70" s="19"/>
      <c r="C70" s="3"/>
      <c r="D70" s="3"/>
      <c r="E70" s="14"/>
      <c r="F70" s="14"/>
      <c r="G70" s="14"/>
      <c r="H70" s="152"/>
      <c r="I70" s="152"/>
      <c r="J70" s="152"/>
      <c r="K70" s="152"/>
      <c r="L70" s="152"/>
      <c r="M70" s="152"/>
      <c r="N70" s="152"/>
      <c r="O70" s="152"/>
      <c r="P70" s="152"/>
      <c r="Q70" s="11"/>
      <c r="R70" s="11"/>
      <c r="S70" s="11"/>
      <c r="T70" s="11"/>
      <c r="U70" s="11"/>
      <c r="V70" s="11"/>
      <c r="W70" s="52"/>
    </row>
    <row r="71" spans="1:26" ht="20" customHeight="1">
      <c r="A71" s="15"/>
      <c r="B71" s="19"/>
      <c r="C71" s="3"/>
      <c r="D71" s="3"/>
      <c r="E71" s="14"/>
      <c r="F71" s="14"/>
      <c r="G71" s="14"/>
      <c r="H71" s="152"/>
      <c r="I71" s="152"/>
      <c r="J71" s="152"/>
      <c r="K71" s="152"/>
      <c r="L71" s="152"/>
      <c r="M71" s="152"/>
      <c r="N71" s="152"/>
      <c r="O71" s="152"/>
      <c r="P71" s="152"/>
      <c r="Q71" s="11"/>
      <c r="R71" s="11"/>
      <c r="S71" s="11"/>
      <c r="T71" s="11"/>
      <c r="U71" s="11"/>
      <c r="V71" s="11"/>
      <c r="W71" s="52"/>
    </row>
    <row r="72" spans="1:26" ht="20" customHeight="1">
      <c r="A72" s="15"/>
      <c r="B72" s="207" t="s">
        <v>63</v>
      </c>
      <c r="C72" s="163"/>
      <c r="D72" s="163"/>
      <c r="E72" s="14"/>
      <c r="F72" s="14"/>
      <c r="G72" s="14"/>
      <c r="H72" s="152"/>
      <c r="I72" s="152"/>
      <c r="J72" s="152"/>
      <c r="K72" s="152"/>
      <c r="L72" s="152"/>
      <c r="M72" s="152"/>
      <c r="N72" s="152"/>
      <c r="O72" s="152"/>
      <c r="P72" s="152"/>
      <c r="Q72" s="11"/>
      <c r="R72" s="11"/>
      <c r="S72" s="11"/>
      <c r="T72" s="11"/>
      <c r="U72" s="11"/>
      <c r="V72" s="11"/>
      <c r="W72" s="52"/>
    </row>
    <row r="73" spans="1:26">
      <c r="A73" s="2"/>
      <c r="B73" s="208" t="s">
        <v>83</v>
      </c>
      <c r="C73" s="127" t="s">
        <v>84</v>
      </c>
      <c r="D73" s="127" t="s">
        <v>85</v>
      </c>
      <c r="E73" s="154"/>
      <c r="F73" s="154" t="s">
        <v>86</v>
      </c>
      <c r="G73" s="154" t="s">
        <v>87</v>
      </c>
      <c r="H73" s="155" t="s">
        <v>88</v>
      </c>
      <c r="I73" s="155" t="s">
        <v>89</v>
      </c>
      <c r="J73" s="155"/>
      <c r="K73" s="155"/>
      <c r="L73" s="155"/>
      <c r="M73" s="155"/>
      <c r="N73" s="155"/>
      <c r="O73" s="155"/>
      <c r="P73" s="155" t="s">
        <v>90</v>
      </c>
      <c r="Q73" s="156"/>
      <c r="R73" s="156"/>
      <c r="S73" s="127" t="s">
        <v>91</v>
      </c>
      <c r="T73" s="157"/>
      <c r="U73" s="157"/>
      <c r="V73" s="127" t="s">
        <v>92</v>
      </c>
      <c r="W73" s="52"/>
    </row>
    <row r="74" spans="1:26">
      <c r="A74" s="10"/>
      <c r="B74" s="209"/>
      <c r="C74" s="169"/>
      <c r="D74" s="311" t="s">
        <v>747</v>
      </c>
      <c r="E74" s="311"/>
      <c r="F74" s="134"/>
      <c r="G74" s="170"/>
      <c r="H74" s="134"/>
      <c r="I74" s="134"/>
      <c r="J74" s="135"/>
      <c r="K74" s="135"/>
      <c r="L74" s="135"/>
      <c r="M74" s="135"/>
      <c r="N74" s="135"/>
      <c r="O74" s="135"/>
      <c r="P74" s="135"/>
      <c r="Q74" s="133"/>
      <c r="R74" s="133"/>
      <c r="S74" s="133"/>
      <c r="T74" s="133"/>
      <c r="U74" s="133"/>
      <c r="V74" s="194"/>
      <c r="W74" s="214"/>
      <c r="X74" s="137"/>
      <c r="Y74" s="137"/>
      <c r="Z74" s="137"/>
    </row>
    <row r="75" spans="1:26">
      <c r="A75" s="10"/>
      <c r="B75" s="54"/>
      <c r="C75" s="172">
        <v>935</v>
      </c>
      <c r="D75" s="300" t="s">
        <v>540</v>
      </c>
      <c r="E75" s="300"/>
      <c r="F75" s="66"/>
      <c r="G75" s="171"/>
      <c r="H75" s="66"/>
      <c r="I75" s="66"/>
      <c r="J75" s="138"/>
      <c r="K75" s="138"/>
      <c r="L75" s="138"/>
      <c r="M75" s="138"/>
      <c r="N75" s="138"/>
      <c r="O75" s="138"/>
      <c r="P75" s="138"/>
      <c r="Q75" s="10"/>
      <c r="R75" s="10"/>
      <c r="S75" s="10"/>
      <c r="T75" s="10"/>
      <c r="U75" s="10"/>
      <c r="V75" s="195"/>
      <c r="W75" s="214"/>
      <c r="X75" s="137"/>
      <c r="Y75" s="137"/>
      <c r="Z75" s="137"/>
    </row>
    <row r="76" spans="1:26" ht="50" customHeight="1">
      <c r="A76" s="179"/>
      <c r="B76" s="210"/>
      <c r="C76" s="180" t="s">
        <v>541</v>
      </c>
      <c r="D76" s="301" t="s">
        <v>542</v>
      </c>
      <c r="E76" s="301"/>
      <c r="F76" s="174" t="s">
        <v>537</v>
      </c>
      <c r="G76" s="175">
        <v>1</v>
      </c>
      <c r="H76" s="264"/>
      <c r="I76" s="174">
        <f>ROUND(G76*(H76),2)</f>
        <v>0</v>
      </c>
      <c r="J76" s="176">
        <v>0</v>
      </c>
      <c r="K76" s="177">
        <f>ROUND(G76*(O76),2)</f>
        <v>0</v>
      </c>
      <c r="L76" s="177">
        <f>ROUND(G76*(H76),2)</f>
        <v>0</v>
      </c>
      <c r="M76" s="177"/>
      <c r="N76" s="177">
        <v>0</v>
      </c>
      <c r="O76" s="177"/>
      <c r="P76" s="181">
        <v>0</v>
      </c>
      <c r="Q76" s="181"/>
      <c r="R76" s="181">
        <v>0</v>
      </c>
      <c r="S76" s="181">
        <f>ROUND(G76*(P76),3)</f>
        <v>0</v>
      </c>
      <c r="T76" s="178"/>
      <c r="U76" s="178"/>
      <c r="V76" s="196">
        <f>ROUND(G76*(X76),3)</f>
        <v>0</v>
      </c>
      <c r="W76" s="52"/>
      <c r="X76">
        <v>0</v>
      </c>
      <c r="Z76">
        <v>0</v>
      </c>
    </row>
    <row r="77" spans="1:26">
      <c r="A77" s="10"/>
      <c r="B77" s="54"/>
      <c r="C77" s="172">
        <v>935</v>
      </c>
      <c r="D77" s="300" t="s">
        <v>540</v>
      </c>
      <c r="E77" s="300"/>
      <c r="F77" s="66"/>
      <c r="G77" s="171"/>
      <c r="H77" s="66"/>
      <c r="I77" s="139">
        <f>ROUND((SUM(I75:I76))/1,2)</f>
        <v>0</v>
      </c>
      <c r="J77" s="138"/>
      <c r="K77" s="138"/>
      <c r="L77" s="138">
        <f>ROUND((SUM(L75:L76))/1,2)</f>
        <v>0</v>
      </c>
      <c r="M77" s="138">
        <f>ROUND((SUM(M75:M76))/1,2)</f>
        <v>0</v>
      </c>
      <c r="N77" s="138"/>
      <c r="O77" s="138"/>
      <c r="P77" s="182"/>
      <c r="Q77" s="1"/>
      <c r="R77" s="1"/>
      <c r="S77" s="182">
        <f>ROUND((SUM(S75:S76))/1,2)</f>
        <v>0</v>
      </c>
      <c r="T77" s="2"/>
      <c r="U77" s="2"/>
      <c r="V77" s="197">
        <f>ROUND((SUM(V75:V76))/1,2)</f>
        <v>0</v>
      </c>
      <c r="W77" s="52"/>
    </row>
    <row r="78" spans="1:26">
      <c r="A78" s="1"/>
      <c r="B78" s="206"/>
      <c r="C78" s="1"/>
      <c r="D78" s="1"/>
      <c r="E78" s="131"/>
      <c r="F78" s="131"/>
      <c r="G78" s="164"/>
      <c r="H78" s="131"/>
      <c r="I78" s="131"/>
      <c r="J78" s="132"/>
      <c r="K78" s="132"/>
      <c r="L78" s="132"/>
      <c r="M78" s="132"/>
      <c r="N78" s="132"/>
      <c r="O78" s="132"/>
      <c r="P78" s="132"/>
      <c r="Q78" s="1"/>
      <c r="R78" s="1"/>
      <c r="S78" s="1"/>
      <c r="T78" s="1"/>
      <c r="U78" s="1"/>
      <c r="V78" s="198"/>
      <c r="W78" s="52"/>
    </row>
    <row r="79" spans="1:26">
      <c r="A79" s="10"/>
      <c r="B79" s="54"/>
      <c r="C79" s="10"/>
      <c r="D79" s="302" t="s">
        <v>747</v>
      </c>
      <c r="E79" s="302"/>
      <c r="F79" s="66"/>
      <c r="G79" s="171"/>
      <c r="H79" s="66"/>
      <c r="I79" s="139">
        <f>ROUND((SUM(I74:I78))/2,2)</f>
        <v>0</v>
      </c>
      <c r="J79" s="138"/>
      <c r="K79" s="138"/>
      <c r="L79" s="138">
        <f>ROUND((SUM(L74:L78))/2,2)</f>
        <v>0</v>
      </c>
      <c r="M79" s="138">
        <f>ROUND((SUM(M74:M78))/2,2)</f>
        <v>0</v>
      </c>
      <c r="N79" s="138"/>
      <c r="O79" s="138"/>
      <c r="P79" s="182"/>
      <c r="Q79" s="1"/>
      <c r="R79" s="1"/>
      <c r="S79" s="182">
        <f>ROUND((SUM(S74:S78))/2,2)</f>
        <v>0</v>
      </c>
      <c r="T79" s="1"/>
      <c r="U79" s="1"/>
      <c r="V79" s="197">
        <f>ROUND((SUM(V74:V78))/2,2)</f>
        <v>0</v>
      </c>
      <c r="W79" s="52"/>
    </row>
    <row r="80" spans="1:26">
      <c r="A80" s="1"/>
      <c r="B80" s="212"/>
      <c r="C80" s="191"/>
      <c r="D80" s="303" t="s">
        <v>81</v>
      </c>
      <c r="E80" s="303"/>
      <c r="F80" s="193"/>
      <c r="G80" s="192"/>
      <c r="H80" s="193"/>
      <c r="I80" s="193">
        <f>ROUND((SUM(I74:I79))/3,2)</f>
        <v>0</v>
      </c>
      <c r="J80" s="216"/>
      <c r="K80" s="216">
        <f>ROUND((SUM(K74:K79))/3,2)</f>
        <v>0</v>
      </c>
      <c r="L80" s="216">
        <f>ROUND((SUM(L74:L79))/3,2)</f>
        <v>0</v>
      </c>
      <c r="M80" s="216">
        <f>ROUND((SUM(M74:M79))/3,2)</f>
        <v>0</v>
      </c>
      <c r="N80" s="216"/>
      <c r="O80" s="216"/>
      <c r="P80" s="192"/>
      <c r="Q80" s="191"/>
      <c r="R80" s="191"/>
      <c r="S80" s="192">
        <f>ROUND((SUM(S74:S79))/3,2)</f>
        <v>0</v>
      </c>
      <c r="T80" s="191"/>
      <c r="U80" s="191"/>
      <c r="V80" s="200">
        <f>ROUND((SUM(V74:V79))/3,2)</f>
        <v>0</v>
      </c>
      <c r="W80" s="52"/>
      <c r="Y80">
        <f>(SUM(Y74:Y79))</f>
        <v>0</v>
      </c>
      <c r="Z80">
        <f>(SUM(Z74:Z79))</f>
        <v>0</v>
      </c>
    </row>
    <row r="81"/>
    <row r="82"/>
    <row r="83"/>
    <row r="84"/>
    <row r="85"/>
  </sheetData>
  <mergeCells count="50">
    <mergeCell ref="F18:H18"/>
    <mergeCell ref="B1:C1"/>
    <mergeCell ref="E1:F1"/>
    <mergeCell ref="B2:V2"/>
    <mergeCell ref="B3:V3"/>
    <mergeCell ref="B7:H7"/>
    <mergeCell ref="B9:H9"/>
    <mergeCell ref="B11:H11"/>
    <mergeCell ref="F14:H14"/>
    <mergeCell ref="F15:H15"/>
    <mergeCell ref="F16:H16"/>
    <mergeCell ref="F17:H17"/>
    <mergeCell ref="H1:I1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I65:P65"/>
    <mergeCell ref="D74:E74"/>
    <mergeCell ref="D75:E75"/>
    <mergeCell ref="B55:D55"/>
    <mergeCell ref="B56:D56"/>
    <mergeCell ref="B57:D57"/>
    <mergeCell ref="B59:D59"/>
    <mergeCell ref="B63:V63"/>
    <mergeCell ref="D76:E76"/>
    <mergeCell ref="D77:E77"/>
    <mergeCell ref="D79:E79"/>
    <mergeCell ref="D80:E80"/>
    <mergeCell ref="B65:E65"/>
    <mergeCell ref="B66:E66"/>
    <mergeCell ref="B67:E67"/>
  </mergeCells>
  <hyperlinks>
    <hyperlink ref="B1:C1" location="A2:A2" tooltip="Klikni na prechod ku Kryciemu listu..." display="Krycí list rozpočtu" xr:uid="{00000000-0004-0000-0500-000000000000}"/>
    <hyperlink ref="E1:F1" location="A54:A54" tooltip="Klikni na prechod ku rekapitulácii..." display="Rekapitulácia rozpočtu" xr:uid="{00000000-0004-0000-0500-000001000000}"/>
    <hyperlink ref="H1:I1" location="B73:B73" tooltip="Klikni na prechod ku Rozpočet..." display="Rozpočet" xr:uid="{00000000-0004-0000-0500-000002000000}"/>
  </hyperlinks>
  <printOptions horizontalCentered="1" gridLines="1"/>
  <pageMargins left="1.1111111111111112E-2" right="1.1111111111111112E-2" top="0.75" bottom="0.75" header="0.3" footer="0.3"/>
  <pageSetup paperSize="9" scale="75" orientation="portrait" horizontalDpi="0" verticalDpi="0" r:id="rId1"/>
  <headerFooter>
    <oddHeader>&amp;C&amp;B&amp; Rozpočet ŠPORTOVÉ CENTRUM MARIÁNA TROLIGU / Technológia chladenia</oddHeader>
    <oddFooter>&amp;RStrana &amp;P z &amp;N    &amp;L&amp;7Spracované systémom Systematic® Kalkulus, tel.: 051 77 10 585</oddFooter>
  </headerFooter>
  <rowBreaks count="2" manualBreakCount="2">
    <brk id="40" max="16383" man="1"/>
    <brk id="6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10"/>
  <sheetViews>
    <sheetView workbookViewId="0">
      <pane ySplit="1" topLeftCell="A2" activePane="bottomLeft" state="frozen"/>
      <selection pane="bottomLeft" activeCell="X1" sqref="X1:Z1048576"/>
    </sheetView>
  </sheetViews>
  <sheetFormatPr baseColWidth="10" defaultColWidth="10.83203125" defaultRowHeight="15" zeroHeight="1"/>
  <cols>
    <col min="1" max="1" width="1.6640625" customWidth="1"/>
    <col min="2" max="2" width="4.6640625" customWidth="1"/>
    <col min="3" max="3" width="12.6640625" customWidth="1"/>
    <col min="4" max="5" width="22.6640625" customWidth="1"/>
    <col min="6" max="7" width="9.6640625" customWidth="1"/>
    <col min="8" max="9" width="12.6640625" customWidth="1"/>
    <col min="10" max="10" width="10.6640625" hidden="1" customWidth="1"/>
    <col min="11" max="15" width="10.83203125" hidden="1" customWidth="1"/>
    <col min="16" max="16" width="9.6640625" customWidth="1"/>
    <col min="17" max="17" width="10.83203125" hidden="1" customWidth="1"/>
    <col min="18" max="18" width="10.83203125" customWidth="1"/>
    <col min="19" max="19" width="7.6640625" customWidth="1"/>
    <col min="20" max="21" width="10.83203125" hidden="1" customWidth="1"/>
    <col min="22" max="22" width="7.6640625" customWidth="1"/>
    <col min="23" max="23" width="2.6640625" customWidth="1"/>
    <col min="24" max="26" width="10.83203125" hidden="1" customWidth="1"/>
    <col min="27" max="27" width="9.1640625" customWidth="1"/>
  </cols>
  <sheetData>
    <row r="1" spans="1:23" ht="35" customHeight="1">
      <c r="A1" s="12"/>
      <c r="B1" s="348" t="s">
        <v>20</v>
      </c>
      <c r="C1" s="349"/>
      <c r="D1" s="12"/>
      <c r="E1" s="350" t="s">
        <v>0</v>
      </c>
      <c r="F1" s="351"/>
      <c r="G1" s="13"/>
      <c r="H1" s="362" t="s">
        <v>82</v>
      </c>
      <c r="I1" s="349"/>
      <c r="J1" s="158"/>
      <c r="K1" s="159"/>
      <c r="L1" s="159"/>
      <c r="M1" s="159"/>
      <c r="N1" s="159"/>
      <c r="O1" s="159"/>
      <c r="P1" s="160"/>
      <c r="Q1" s="110"/>
      <c r="R1" s="110"/>
      <c r="S1" s="110"/>
      <c r="T1" s="110"/>
      <c r="U1" s="110"/>
      <c r="V1" s="110"/>
      <c r="W1" s="52">
        <v>30.126000000000001</v>
      </c>
    </row>
    <row r="2" spans="1:23" ht="35" customHeight="1">
      <c r="A2" s="15"/>
      <c r="B2" s="352" t="s">
        <v>20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4"/>
      <c r="R2" s="354"/>
      <c r="S2" s="354"/>
      <c r="T2" s="354"/>
      <c r="U2" s="354"/>
      <c r="V2" s="355"/>
      <c r="W2" s="52"/>
    </row>
    <row r="3" spans="1:23" ht="18" customHeight="1">
      <c r="A3" s="15"/>
      <c r="B3" s="356" t="s">
        <v>1</v>
      </c>
      <c r="C3" s="357"/>
      <c r="D3" s="357"/>
      <c r="E3" s="357"/>
      <c r="F3" s="357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9"/>
      <c r="W3" s="52"/>
    </row>
    <row r="4" spans="1:23" ht="18" customHeight="1">
      <c r="A4" s="15"/>
      <c r="B4" s="40" t="s">
        <v>543</v>
      </c>
      <c r="C4" s="32"/>
      <c r="D4" s="23"/>
      <c r="E4" s="23"/>
      <c r="F4" s="41" t="s">
        <v>22</v>
      </c>
      <c r="G4" s="23"/>
      <c r="H4" s="23"/>
      <c r="I4" s="23"/>
      <c r="J4" s="23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111"/>
      <c r="W4" s="52"/>
    </row>
    <row r="5" spans="1:23" ht="18" customHeight="1">
      <c r="A5" s="15"/>
      <c r="B5" s="38"/>
      <c r="C5" s="32"/>
      <c r="D5" s="23"/>
      <c r="E5" s="23"/>
      <c r="F5" s="41" t="s">
        <v>23</v>
      </c>
      <c r="G5" s="23"/>
      <c r="H5" s="23"/>
      <c r="I5" s="23"/>
      <c r="J5" s="2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111"/>
      <c r="W5" s="52"/>
    </row>
    <row r="6" spans="1:23" ht="18" customHeight="1">
      <c r="A6" s="15"/>
      <c r="B6" s="42" t="s">
        <v>24</v>
      </c>
      <c r="C6" s="32"/>
      <c r="D6" s="41" t="s">
        <v>25</v>
      </c>
      <c r="E6" s="23"/>
      <c r="F6" s="41" t="s">
        <v>26</v>
      </c>
      <c r="G6" s="41" t="s">
        <v>27</v>
      </c>
      <c r="H6" s="23"/>
      <c r="I6" s="23"/>
      <c r="J6" s="2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111"/>
      <c r="W6" s="52"/>
    </row>
    <row r="7" spans="1:23" ht="20" customHeight="1">
      <c r="A7" s="15"/>
      <c r="B7" s="298" t="s">
        <v>28</v>
      </c>
      <c r="C7" s="299"/>
      <c r="D7" s="299"/>
      <c r="E7" s="299"/>
      <c r="F7" s="299"/>
      <c r="G7" s="299"/>
      <c r="H7" s="345"/>
      <c r="I7" s="44"/>
      <c r="J7" s="45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111"/>
      <c r="W7" s="52"/>
    </row>
    <row r="8" spans="1:23" ht="18" customHeight="1">
      <c r="A8" s="15"/>
      <c r="B8" s="46" t="s">
        <v>31</v>
      </c>
      <c r="C8" s="43"/>
      <c r="D8" s="26"/>
      <c r="E8" s="26"/>
      <c r="F8" s="47" t="s">
        <v>32</v>
      </c>
      <c r="G8" s="26"/>
      <c r="H8" s="26"/>
      <c r="I8" s="23"/>
      <c r="J8" s="2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111"/>
      <c r="W8" s="52"/>
    </row>
    <row r="9" spans="1:23" ht="20" customHeight="1">
      <c r="A9" s="15"/>
      <c r="B9" s="298" t="s">
        <v>29</v>
      </c>
      <c r="C9" s="299"/>
      <c r="D9" s="299"/>
      <c r="E9" s="299"/>
      <c r="F9" s="299"/>
      <c r="G9" s="299"/>
      <c r="H9" s="345"/>
      <c r="I9" s="45"/>
      <c r="J9" s="45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111"/>
      <c r="W9" s="52"/>
    </row>
    <row r="10" spans="1:23" ht="18" customHeight="1">
      <c r="A10" s="15"/>
      <c r="B10" s="42" t="s">
        <v>31</v>
      </c>
      <c r="C10" s="32"/>
      <c r="D10" s="23"/>
      <c r="E10" s="23"/>
      <c r="F10" s="41" t="s">
        <v>32</v>
      </c>
      <c r="G10" s="23"/>
      <c r="H10" s="23"/>
      <c r="I10" s="23"/>
      <c r="J10" s="2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111"/>
      <c r="W10" s="52"/>
    </row>
    <row r="11" spans="1:23" ht="20" customHeight="1">
      <c r="A11" s="15"/>
      <c r="B11" s="298" t="s">
        <v>30</v>
      </c>
      <c r="C11" s="299"/>
      <c r="D11" s="299"/>
      <c r="E11" s="299"/>
      <c r="F11" s="299"/>
      <c r="G11" s="299"/>
      <c r="H11" s="345"/>
      <c r="I11" s="45"/>
      <c r="J11" s="45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111"/>
      <c r="W11" s="52"/>
    </row>
    <row r="12" spans="1:23" ht="18" customHeight="1">
      <c r="A12" s="15"/>
      <c r="B12" s="42" t="s">
        <v>31</v>
      </c>
      <c r="C12" s="32"/>
      <c r="D12" s="23"/>
      <c r="E12" s="23"/>
      <c r="F12" s="41" t="s">
        <v>32</v>
      </c>
      <c r="G12" s="23"/>
      <c r="H12" s="23"/>
      <c r="I12" s="23"/>
      <c r="J12" s="23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111"/>
      <c r="W12" s="52"/>
    </row>
    <row r="13" spans="1:23" ht="18" customHeight="1">
      <c r="A13" s="15"/>
      <c r="B13" s="48"/>
      <c r="C13" s="49"/>
      <c r="D13" s="29"/>
      <c r="E13" s="29"/>
      <c r="F13" s="29"/>
      <c r="G13" s="29"/>
      <c r="H13" s="29"/>
      <c r="I13" s="32"/>
      <c r="J13" s="23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111"/>
      <c r="W13" s="52"/>
    </row>
    <row r="14" spans="1:23" ht="18" customHeight="1">
      <c r="A14" s="15"/>
      <c r="B14" s="53" t="s">
        <v>6</v>
      </c>
      <c r="C14" s="61" t="s">
        <v>53</v>
      </c>
      <c r="D14" s="60" t="s">
        <v>54</v>
      </c>
      <c r="E14" s="65" t="s">
        <v>55</v>
      </c>
      <c r="F14" s="291" t="s">
        <v>39</v>
      </c>
      <c r="G14" s="281"/>
      <c r="H14" s="346"/>
      <c r="I14" s="32"/>
      <c r="J14" s="23"/>
      <c r="K14" s="24"/>
      <c r="L14" s="24"/>
      <c r="M14" s="24"/>
      <c r="N14" s="24"/>
      <c r="O14" s="72"/>
      <c r="P14" s="80">
        <v>0</v>
      </c>
      <c r="Q14" s="76"/>
      <c r="R14" s="24"/>
      <c r="S14" s="24"/>
      <c r="T14" s="24"/>
      <c r="U14" s="24"/>
      <c r="V14" s="111"/>
      <c r="W14" s="52"/>
    </row>
    <row r="15" spans="1:23" ht="18" customHeight="1">
      <c r="A15" s="15"/>
      <c r="B15" s="54" t="s">
        <v>33</v>
      </c>
      <c r="C15" s="62"/>
      <c r="D15" s="57"/>
      <c r="E15" s="66"/>
      <c r="F15" s="347"/>
      <c r="G15" s="285"/>
      <c r="H15" s="333"/>
      <c r="I15" s="23"/>
      <c r="J15" s="23"/>
      <c r="K15" s="24"/>
      <c r="L15" s="24"/>
      <c r="M15" s="24"/>
      <c r="N15" s="24"/>
      <c r="O15" s="72"/>
      <c r="P15" s="81"/>
      <c r="Q15" s="76"/>
      <c r="R15" s="24"/>
      <c r="S15" s="24"/>
      <c r="T15" s="24"/>
      <c r="U15" s="24"/>
      <c r="V15" s="111"/>
      <c r="W15" s="52"/>
    </row>
    <row r="16" spans="1:23" ht="18" customHeight="1">
      <c r="A16" s="15"/>
      <c r="B16" s="53" t="s">
        <v>34</v>
      </c>
      <c r="C16" s="90"/>
      <c r="D16" s="91"/>
      <c r="E16" s="92"/>
      <c r="F16" s="280" t="s">
        <v>40</v>
      </c>
      <c r="G16" s="285"/>
      <c r="H16" s="333"/>
      <c r="I16" s="23"/>
      <c r="J16" s="23"/>
      <c r="K16" s="24"/>
      <c r="L16" s="24"/>
      <c r="M16" s="24"/>
      <c r="N16" s="24"/>
      <c r="O16" s="72"/>
      <c r="P16" s="82">
        <f>(SUM(Z74:Z104))</f>
        <v>0</v>
      </c>
      <c r="Q16" s="76"/>
      <c r="R16" s="24"/>
      <c r="S16" s="24"/>
      <c r="T16" s="24"/>
      <c r="U16" s="24"/>
      <c r="V16" s="111"/>
      <c r="W16" s="52"/>
    </row>
    <row r="17" spans="1:26" ht="18" customHeight="1">
      <c r="A17" s="15"/>
      <c r="B17" s="54" t="s">
        <v>35</v>
      </c>
      <c r="C17" s="62">
        <f>'SO 7403'!E57</f>
        <v>0</v>
      </c>
      <c r="D17" s="57">
        <f>'SO 7403'!F57</f>
        <v>0</v>
      </c>
      <c r="E17" s="66">
        <f>'SO 7403'!G57</f>
        <v>0</v>
      </c>
      <c r="F17" s="282" t="s">
        <v>41</v>
      </c>
      <c r="G17" s="285"/>
      <c r="H17" s="333"/>
      <c r="I17" s="23"/>
      <c r="J17" s="23"/>
      <c r="K17" s="24"/>
      <c r="L17" s="24"/>
      <c r="M17" s="24"/>
      <c r="N17" s="24"/>
      <c r="O17" s="72"/>
      <c r="P17" s="82">
        <f>(SUM(Y74:Y104))</f>
        <v>0</v>
      </c>
      <c r="Q17" s="76"/>
      <c r="R17" s="24"/>
      <c r="S17" s="24"/>
      <c r="T17" s="24"/>
      <c r="U17" s="24"/>
      <c r="V17" s="111"/>
      <c r="W17" s="52"/>
    </row>
    <row r="18" spans="1:26" ht="18" customHeight="1">
      <c r="A18" s="15"/>
      <c r="B18" s="55" t="s">
        <v>36</v>
      </c>
      <c r="C18" s="63"/>
      <c r="D18" s="58"/>
      <c r="E18" s="67"/>
      <c r="F18" s="284"/>
      <c r="G18" s="290"/>
      <c r="H18" s="333"/>
      <c r="I18" s="23"/>
      <c r="J18" s="23"/>
      <c r="K18" s="24"/>
      <c r="L18" s="24"/>
      <c r="M18" s="24"/>
      <c r="N18" s="24"/>
      <c r="O18" s="72"/>
      <c r="P18" s="81"/>
      <c r="Q18" s="76"/>
      <c r="R18" s="24"/>
      <c r="S18" s="24"/>
      <c r="T18" s="24"/>
      <c r="U18" s="24"/>
      <c r="V18" s="111"/>
      <c r="W18" s="52"/>
    </row>
    <row r="19" spans="1:26" ht="18" customHeight="1">
      <c r="A19" s="15"/>
      <c r="B19" s="55" t="s">
        <v>37</v>
      </c>
      <c r="C19" s="64"/>
      <c r="D19" s="59"/>
      <c r="E19" s="67"/>
      <c r="F19" s="360"/>
      <c r="G19" s="332"/>
      <c r="H19" s="361"/>
      <c r="I19" s="23"/>
      <c r="J19" s="23"/>
      <c r="K19" s="24"/>
      <c r="L19" s="24"/>
      <c r="M19" s="24"/>
      <c r="N19" s="24"/>
      <c r="O19" s="72"/>
      <c r="P19" s="81"/>
      <c r="Q19" s="76"/>
      <c r="R19" s="24"/>
      <c r="S19" s="24"/>
      <c r="T19" s="24"/>
      <c r="U19" s="24"/>
      <c r="V19" s="111"/>
      <c r="W19" s="52"/>
    </row>
    <row r="20" spans="1:26" ht="18" customHeight="1">
      <c r="A20" s="15"/>
      <c r="B20" s="51" t="s">
        <v>38</v>
      </c>
      <c r="C20" s="56"/>
      <c r="D20" s="93"/>
      <c r="E20" s="94">
        <f>SUM(E15:E19)</f>
        <v>0</v>
      </c>
      <c r="F20" s="277" t="s">
        <v>38</v>
      </c>
      <c r="G20" s="283"/>
      <c r="H20" s="346"/>
      <c r="I20" s="32"/>
      <c r="J20" s="23"/>
      <c r="K20" s="24"/>
      <c r="L20" s="24"/>
      <c r="M20" s="24"/>
      <c r="N20" s="24"/>
      <c r="O20" s="72"/>
      <c r="P20" s="83">
        <f>SUM(P14:P19)</f>
        <v>0</v>
      </c>
      <c r="Q20" s="76"/>
      <c r="R20" s="24"/>
      <c r="S20" s="24"/>
      <c r="T20" s="24"/>
      <c r="U20" s="24"/>
      <c r="V20" s="111"/>
      <c r="W20" s="52"/>
    </row>
    <row r="21" spans="1:26" ht="18" customHeight="1">
      <c r="A21" s="15"/>
      <c r="B21" s="46" t="s">
        <v>47</v>
      </c>
      <c r="C21" s="50"/>
      <c r="D21" s="89"/>
      <c r="E21" s="68">
        <f>((E15*U22*0)+(E16*V22*0)+(E17*W22*0))/100</f>
        <v>0</v>
      </c>
      <c r="F21" s="288" t="s">
        <v>50</v>
      </c>
      <c r="G21" s="285"/>
      <c r="H21" s="333"/>
      <c r="I21" s="23"/>
      <c r="J21" s="23"/>
      <c r="K21" s="24"/>
      <c r="L21" s="24"/>
      <c r="M21" s="24"/>
      <c r="N21" s="24"/>
      <c r="O21" s="72"/>
      <c r="P21" s="82">
        <f>((E15*X22*0)+(E16*Y22*0)+(E17*Z22*0))/100</f>
        <v>0</v>
      </c>
      <c r="Q21" s="76"/>
      <c r="R21" s="24"/>
      <c r="S21" s="24"/>
      <c r="T21" s="24"/>
      <c r="U21" s="24"/>
      <c r="V21" s="111"/>
      <c r="W21" s="52"/>
    </row>
    <row r="22" spans="1:26" ht="18" customHeight="1">
      <c r="A22" s="15"/>
      <c r="B22" s="42" t="s">
        <v>48</v>
      </c>
      <c r="C22" s="34"/>
      <c r="D22" s="70"/>
      <c r="E22" s="69">
        <f>((E15*U23*0)+(E16*V23*0)+(E17*W23*0))/100</f>
        <v>0</v>
      </c>
      <c r="F22" s="288" t="s">
        <v>51</v>
      </c>
      <c r="G22" s="285"/>
      <c r="H22" s="333"/>
      <c r="I22" s="23"/>
      <c r="J22" s="23"/>
      <c r="K22" s="24"/>
      <c r="L22" s="24"/>
      <c r="M22" s="24"/>
      <c r="N22" s="24"/>
      <c r="O22" s="72"/>
      <c r="P22" s="82">
        <f>((E15*X23*0)+(E16*Y23*0)+(E17*Z23*0))/100</f>
        <v>0</v>
      </c>
      <c r="Q22" s="76"/>
      <c r="R22" s="24"/>
      <c r="S22" s="24"/>
      <c r="T22" s="24"/>
      <c r="U22" s="24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>
      <c r="A23" s="15"/>
      <c r="B23" s="42" t="s">
        <v>49</v>
      </c>
      <c r="C23" s="34"/>
      <c r="D23" s="70"/>
      <c r="E23" s="69">
        <f>((E15*U24*0)+(E16*V24*0)+(E17*W24*0))/100</f>
        <v>0</v>
      </c>
      <c r="F23" s="288" t="s">
        <v>52</v>
      </c>
      <c r="G23" s="285"/>
      <c r="H23" s="333"/>
      <c r="I23" s="23"/>
      <c r="J23" s="23"/>
      <c r="K23" s="24"/>
      <c r="L23" s="24"/>
      <c r="M23" s="24"/>
      <c r="N23" s="24"/>
      <c r="O23" s="72"/>
      <c r="P23" s="82">
        <f>((E15*X24*0)+(E16*Y24*0)+(E17*Z24*0))/100</f>
        <v>0</v>
      </c>
      <c r="Q23" s="76"/>
      <c r="R23" s="24"/>
      <c r="S23" s="24"/>
      <c r="T23" s="24"/>
      <c r="U23" s="24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>
      <c r="A24" s="15"/>
      <c r="B24" s="38"/>
      <c r="C24" s="34"/>
      <c r="D24" s="70"/>
      <c r="E24" s="70"/>
      <c r="F24" s="344"/>
      <c r="G24" s="290"/>
      <c r="H24" s="333"/>
      <c r="I24" s="23"/>
      <c r="J24" s="23"/>
      <c r="K24" s="24"/>
      <c r="L24" s="24"/>
      <c r="M24" s="24"/>
      <c r="N24" s="24"/>
      <c r="O24" s="72"/>
      <c r="P24" s="84"/>
      <c r="Q24" s="76"/>
      <c r="R24" s="24"/>
      <c r="S24" s="24"/>
      <c r="T24" s="24"/>
      <c r="U24" s="24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>
      <c r="A25" s="15"/>
      <c r="B25" s="42"/>
      <c r="C25" s="34"/>
      <c r="D25" s="70"/>
      <c r="E25" s="70"/>
      <c r="F25" s="331" t="s">
        <v>38</v>
      </c>
      <c r="G25" s="332"/>
      <c r="H25" s="333"/>
      <c r="I25" s="23"/>
      <c r="J25" s="23"/>
      <c r="K25" s="24"/>
      <c r="L25" s="24"/>
      <c r="M25" s="24"/>
      <c r="N25" s="24"/>
      <c r="O25" s="72"/>
      <c r="P25" s="83">
        <f>SUM(E21:E24)+SUM(P21:P24)</f>
        <v>0</v>
      </c>
      <c r="Q25" s="76"/>
      <c r="R25" s="24"/>
      <c r="S25" s="24"/>
      <c r="T25" s="24"/>
      <c r="U25" s="24"/>
      <c r="V25" s="111"/>
      <c r="W25" s="52"/>
    </row>
    <row r="26" spans="1:26" ht="18" customHeight="1">
      <c r="A26" s="15"/>
      <c r="B26" s="108" t="s">
        <v>58</v>
      </c>
      <c r="C26" s="96"/>
      <c r="D26" s="98"/>
      <c r="E26" s="104"/>
      <c r="F26" s="277" t="s">
        <v>42</v>
      </c>
      <c r="G26" s="334"/>
      <c r="H26" s="335"/>
      <c r="I26" s="21"/>
      <c r="J26" s="21"/>
      <c r="K26" s="22"/>
      <c r="L26" s="22"/>
      <c r="M26" s="22"/>
      <c r="N26" s="22"/>
      <c r="O26" s="73"/>
      <c r="P26" s="85"/>
      <c r="Q26" s="77"/>
      <c r="R26" s="22"/>
      <c r="S26" s="22"/>
      <c r="T26" s="22"/>
      <c r="U26" s="22"/>
      <c r="V26" s="113"/>
      <c r="W26" s="52"/>
    </row>
    <row r="27" spans="1:26" ht="18" customHeight="1">
      <c r="A27" s="15"/>
      <c r="B27" s="39"/>
      <c r="C27" s="36"/>
      <c r="D27" s="71"/>
      <c r="E27" s="105"/>
      <c r="F27" s="336" t="s">
        <v>43</v>
      </c>
      <c r="G27" s="271"/>
      <c r="H27" s="337"/>
      <c r="I27" s="26"/>
      <c r="J27" s="26"/>
      <c r="K27" s="27"/>
      <c r="L27" s="27"/>
      <c r="M27" s="27"/>
      <c r="N27" s="27"/>
      <c r="O27" s="74"/>
      <c r="P27" s="86">
        <f>E20+P20+E25+P25</f>
        <v>0</v>
      </c>
      <c r="Q27" s="78"/>
      <c r="R27" s="27"/>
      <c r="S27" s="27"/>
      <c r="T27" s="27"/>
      <c r="U27" s="27"/>
      <c r="V27" s="114"/>
      <c r="W27" s="52"/>
    </row>
    <row r="28" spans="1:26" ht="18" customHeight="1">
      <c r="A28" s="15"/>
      <c r="B28" s="19"/>
      <c r="C28" s="37"/>
      <c r="D28" s="15"/>
      <c r="E28" s="106"/>
      <c r="F28" s="338" t="s">
        <v>44</v>
      </c>
      <c r="G28" s="339"/>
      <c r="H28" s="215">
        <f>P27-SUM('SO 7403'!K74:'SO 7403'!K104)</f>
        <v>0</v>
      </c>
      <c r="I28" s="29"/>
      <c r="J28" s="29"/>
      <c r="K28" s="30"/>
      <c r="L28" s="30"/>
      <c r="M28" s="30"/>
      <c r="N28" s="30"/>
      <c r="O28" s="75"/>
      <c r="P28" s="87">
        <f>ROUND(((ROUND(H28,2)*23)*1/100),2)</f>
        <v>0</v>
      </c>
      <c r="Q28" s="79"/>
      <c r="R28" s="30"/>
      <c r="S28" s="30"/>
      <c r="T28" s="30"/>
      <c r="U28" s="30"/>
      <c r="V28" s="115"/>
      <c r="W28" s="52"/>
    </row>
    <row r="29" spans="1:26" ht="18" customHeight="1">
      <c r="A29" s="15"/>
      <c r="B29" s="19"/>
      <c r="C29" s="37"/>
      <c r="D29" s="15"/>
      <c r="E29" s="106"/>
      <c r="F29" s="340" t="s">
        <v>45</v>
      </c>
      <c r="G29" s="341"/>
      <c r="H29" s="33">
        <f>SUM('SO 7403'!K74:'SO 7403'!K104)</f>
        <v>0</v>
      </c>
      <c r="I29" s="23"/>
      <c r="J29" s="23"/>
      <c r="K29" s="24"/>
      <c r="L29" s="24"/>
      <c r="M29" s="24"/>
      <c r="N29" s="24"/>
      <c r="O29" s="72"/>
      <c r="P29" s="80">
        <f>ROUND(((ROUND(H29,2)*0)/100),2)</f>
        <v>0</v>
      </c>
      <c r="Q29" s="76"/>
      <c r="R29" s="24"/>
      <c r="S29" s="24"/>
      <c r="T29" s="24"/>
      <c r="U29" s="24"/>
      <c r="V29" s="111"/>
      <c r="W29" s="52"/>
    </row>
    <row r="30" spans="1:26" ht="18" customHeight="1">
      <c r="A30" s="15"/>
      <c r="B30" s="19"/>
      <c r="C30" s="37"/>
      <c r="D30" s="15"/>
      <c r="E30" s="106"/>
      <c r="F30" s="342" t="s">
        <v>46</v>
      </c>
      <c r="G30" s="343"/>
      <c r="H30" s="101"/>
      <c r="I30" s="102"/>
      <c r="J30" s="29"/>
      <c r="K30" s="30"/>
      <c r="L30" s="30"/>
      <c r="M30" s="30"/>
      <c r="N30" s="30"/>
      <c r="O30" s="75"/>
      <c r="P30" s="103">
        <f>SUM(P27:P29)</f>
        <v>0</v>
      </c>
      <c r="Q30" s="76"/>
      <c r="R30" s="24"/>
      <c r="S30" s="24"/>
      <c r="T30" s="24"/>
      <c r="U30" s="24"/>
      <c r="V30" s="111"/>
      <c r="W30" s="52"/>
    </row>
    <row r="31" spans="1:26" ht="18" customHeight="1">
      <c r="A31" s="15"/>
      <c r="B31" s="20"/>
      <c r="C31" s="31"/>
      <c r="D31" s="99"/>
      <c r="E31" s="107"/>
      <c r="F31" s="271"/>
      <c r="G31" s="276"/>
      <c r="H31" s="34"/>
      <c r="I31" s="23"/>
      <c r="J31" s="23"/>
      <c r="K31" s="24"/>
      <c r="L31" s="24"/>
      <c r="M31" s="24"/>
      <c r="N31" s="24"/>
      <c r="O31" s="72"/>
      <c r="P31" s="88"/>
      <c r="Q31" s="76"/>
      <c r="R31" s="24"/>
      <c r="S31" s="24"/>
      <c r="T31" s="24"/>
      <c r="U31" s="24"/>
      <c r="V31" s="111"/>
      <c r="W31" s="52"/>
    </row>
    <row r="32" spans="1:26" ht="18" customHeight="1">
      <c r="A32" s="15"/>
      <c r="B32" s="108" t="s">
        <v>56</v>
      </c>
      <c r="C32" s="100"/>
      <c r="D32" s="28"/>
      <c r="E32" s="109" t="s">
        <v>57</v>
      </c>
      <c r="F32" s="71"/>
      <c r="G32" s="28"/>
      <c r="H32" s="35"/>
      <c r="I32" s="21"/>
      <c r="J32" s="21"/>
      <c r="K32" s="22"/>
      <c r="L32" s="22"/>
      <c r="M32" s="22"/>
      <c r="N32" s="22"/>
      <c r="O32" s="22"/>
      <c r="P32" s="18"/>
      <c r="Q32" s="22"/>
      <c r="R32" s="22"/>
      <c r="S32" s="22"/>
      <c r="T32" s="22"/>
      <c r="U32" s="22"/>
      <c r="V32" s="113"/>
      <c r="W32" s="52"/>
    </row>
    <row r="33" spans="1:23" ht="18" customHeight="1">
      <c r="A33" s="15"/>
      <c r="B33" s="39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6"/>
      <c r="W33" s="52"/>
    </row>
    <row r="34" spans="1:23" ht="18" customHeight="1">
      <c r="A34" s="15"/>
      <c r="B34" s="19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7"/>
      <c r="W34" s="52"/>
    </row>
    <row r="35" spans="1:23" ht="18" customHeight="1">
      <c r="A35" s="15"/>
      <c r="B35" s="19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7"/>
      <c r="W35" s="52"/>
    </row>
    <row r="36" spans="1:23" ht="18" customHeight="1">
      <c r="A36" s="15"/>
      <c r="B36" s="19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7"/>
      <c r="W36" s="52"/>
    </row>
    <row r="37" spans="1:23" ht="18" customHeight="1">
      <c r="A37" s="15"/>
      <c r="B37" s="20"/>
      <c r="C37" s="31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18"/>
      <c r="W37" s="52"/>
    </row>
    <row r="38" spans="1:23" ht="18" customHeight="1">
      <c r="A38" s="15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>
      <c r="A39" s="15"/>
      <c r="B39" s="19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3"/>
    </row>
    <row r="40" spans="1:23" ht="18" customHeight="1">
      <c r="A40" s="15"/>
      <c r="B40" s="19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3"/>
    </row>
    <row r="41" spans="1:23">
      <c r="A41" s="15"/>
      <c r="B41" s="19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3"/>
    </row>
    <row r="42" spans="1:23">
      <c r="A42" s="129"/>
      <c r="B42" s="20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3"/>
    </row>
    <row r="43" spans="1:23">
      <c r="A43" s="129"/>
      <c r="B43" s="203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2"/>
    </row>
    <row r="44" spans="1:23" ht="35" customHeight="1">
      <c r="A44" s="129"/>
      <c r="B44" s="321" t="s">
        <v>0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3"/>
      <c r="W44" s="52"/>
    </row>
    <row r="45" spans="1:23">
      <c r="A45" s="129"/>
      <c r="B45" s="20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6"/>
      <c r="W45" s="52"/>
    </row>
    <row r="46" spans="1:23" ht="20" customHeight="1">
      <c r="A46" s="201"/>
      <c r="B46" s="305" t="s">
        <v>28</v>
      </c>
      <c r="C46" s="306"/>
      <c r="D46" s="306"/>
      <c r="E46" s="307"/>
      <c r="F46" s="327" t="s">
        <v>25</v>
      </c>
      <c r="G46" s="306"/>
      <c r="H46" s="307"/>
      <c r="I46" s="128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7"/>
      <c r="W46" s="52"/>
    </row>
    <row r="47" spans="1:23" ht="20" customHeight="1">
      <c r="A47" s="201"/>
      <c r="B47" s="305" t="s">
        <v>29</v>
      </c>
      <c r="C47" s="306"/>
      <c r="D47" s="306"/>
      <c r="E47" s="307"/>
      <c r="F47" s="327" t="s">
        <v>23</v>
      </c>
      <c r="G47" s="306"/>
      <c r="H47" s="307"/>
      <c r="I47" s="128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7"/>
      <c r="W47" s="52"/>
    </row>
    <row r="48" spans="1:23" ht="20" customHeight="1">
      <c r="A48" s="201"/>
      <c r="B48" s="305" t="s">
        <v>30</v>
      </c>
      <c r="C48" s="306"/>
      <c r="D48" s="306"/>
      <c r="E48" s="307"/>
      <c r="F48" s="327" t="s">
        <v>62</v>
      </c>
      <c r="G48" s="306"/>
      <c r="H48" s="307"/>
      <c r="I48" s="128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7"/>
      <c r="W48" s="52"/>
    </row>
    <row r="49" spans="1:26" ht="30" customHeight="1">
      <c r="A49" s="201"/>
      <c r="B49" s="328" t="s">
        <v>1</v>
      </c>
      <c r="C49" s="329"/>
      <c r="D49" s="329"/>
      <c r="E49" s="329"/>
      <c r="F49" s="329"/>
      <c r="G49" s="329"/>
      <c r="H49" s="329"/>
      <c r="I49" s="33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7"/>
      <c r="W49" s="52"/>
    </row>
    <row r="50" spans="1:26">
      <c r="A50" s="15"/>
      <c r="B50" s="205" t="s">
        <v>543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7"/>
      <c r="W50" s="52"/>
    </row>
    <row r="51" spans="1:26">
      <c r="A51" s="15"/>
      <c r="B51" s="19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7"/>
      <c r="W51" s="52"/>
    </row>
    <row r="52" spans="1:26">
      <c r="A52" s="15"/>
      <c r="B52" s="19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7"/>
      <c r="W52" s="52"/>
    </row>
    <row r="53" spans="1:26">
      <c r="A53" s="15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7"/>
      <c r="W53" s="52"/>
    </row>
    <row r="54" spans="1:26">
      <c r="A54" s="2"/>
      <c r="B54" s="319" t="s">
        <v>59</v>
      </c>
      <c r="C54" s="320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7"/>
      <c r="W54" s="52"/>
    </row>
    <row r="55" spans="1:26">
      <c r="A55" s="10"/>
      <c r="B55" s="317" t="s">
        <v>302</v>
      </c>
      <c r="C55" s="311"/>
      <c r="D55" s="31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8"/>
      <c r="W55" s="214"/>
      <c r="X55" s="137"/>
      <c r="Y55" s="137"/>
      <c r="Z55" s="137"/>
    </row>
    <row r="56" spans="1:26">
      <c r="A56" s="10"/>
      <c r="B56" s="318" t="s">
        <v>544</v>
      </c>
      <c r="C56" s="277"/>
      <c r="D56" s="277"/>
      <c r="E56" s="66">
        <f>'SO 7403'!L102</f>
        <v>0</v>
      </c>
      <c r="F56" s="66">
        <f>'SO 7403'!M102</f>
        <v>0</v>
      </c>
      <c r="G56" s="66">
        <f>'SO 7403'!I102</f>
        <v>0</v>
      </c>
      <c r="H56" s="138">
        <f>'SO 7403'!S102</f>
        <v>0</v>
      </c>
      <c r="I56" s="138">
        <f>'SO 7403'!V102</f>
        <v>0</v>
      </c>
      <c r="J56" s="138"/>
      <c r="K56" s="138"/>
      <c r="L56" s="138"/>
      <c r="M56" s="138"/>
      <c r="N56" s="138"/>
      <c r="O56" s="138"/>
      <c r="P56" s="138"/>
      <c r="Q56" s="137"/>
      <c r="R56" s="137"/>
      <c r="S56" s="137"/>
      <c r="T56" s="137"/>
      <c r="U56" s="137"/>
      <c r="V56" s="149"/>
      <c r="W56" s="214"/>
      <c r="X56" s="137"/>
      <c r="Y56" s="137"/>
      <c r="Z56" s="137"/>
    </row>
    <row r="57" spans="1:26">
      <c r="A57" s="10"/>
      <c r="B57" s="312" t="s">
        <v>302</v>
      </c>
      <c r="C57" s="302"/>
      <c r="D57" s="302"/>
      <c r="E57" s="139">
        <f>'SO 7403'!L104</f>
        <v>0</v>
      </c>
      <c r="F57" s="139">
        <f>'SO 7403'!M104</f>
        <v>0</v>
      </c>
      <c r="G57" s="139">
        <f>'SO 7403'!I104</f>
        <v>0</v>
      </c>
      <c r="H57" s="140">
        <f>'SO 7403'!S104</f>
        <v>0</v>
      </c>
      <c r="I57" s="140">
        <f>'SO 7403'!V104</f>
        <v>0</v>
      </c>
      <c r="J57" s="140"/>
      <c r="K57" s="140"/>
      <c r="L57" s="140"/>
      <c r="M57" s="140"/>
      <c r="N57" s="140"/>
      <c r="O57" s="140"/>
      <c r="P57" s="140"/>
      <c r="Q57" s="137"/>
      <c r="R57" s="137"/>
      <c r="S57" s="137"/>
      <c r="T57" s="137"/>
      <c r="U57" s="137"/>
      <c r="V57" s="149"/>
      <c r="W57" s="214"/>
      <c r="X57" s="137"/>
      <c r="Y57" s="137"/>
      <c r="Z57" s="137"/>
    </row>
    <row r="58" spans="1:26">
      <c r="A58" s="1"/>
      <c r="B58" s="206"/>
      <c r="C58" s="1"/>
      <c r="D58" s="1"/>
      <c r="E58" s="131"/>
      <c r="F58" s="131"/>
      <c r="G58" s="131"/>
      <c r="H58" s="132"/>
      <c r="I58" s="132"/>
      <c r="J58" s="132"/>
      <c r="K58" s="132"/>
      <c r="L58" s="132"/>
      <c r="M58" s="132"/>
      <c r="N58" s="132"/>
      <c r="O58" s="132"/>
      <c r="P58" s="132"/>
      <c r="V58" s="150"/>
      <c r="W58" s="52"/>
    </row>
    <row r="59" spans="1:26">
      <c r="A59" s="141"/>
      <c r="B59" s="313" t="s">
        <v>81</v>
      </c>
      <c r="C59" s="314"/>
      <c r="D59" s="314"/>
      <c r="E59" s="143">
        <f>'SO 7403'!L105</f>
        <v>0</v>
      </c>
      <c r="F59" s="143">
        <f>'SO 7403'!M105</f>
        <v>0</v>
      </c>
      <c r="G59" s="143">
        <f>'SO 7403'!I105</f>
        <v>0</v>
      </c>
      <c r="H59" s="144">
        <f>'SO 7403'!S105</f>
        <v>0</v>
      </c>
      <c r="I59" s="144">
        <f>'SO 7403'!V105</f>
        <v>0</v>
      </c>
      <c r="J59" s="145"/>
      <c r="K59" s="145"/>
      <c r="L59" s="145"/>
      <c r="M59" s="145"/>
      <c r="N59" s="145"/>
      <c r="O59" s="145"/>
      <c r="P59" s="145"/>
      <c r="Q59" s="146"/>
      <c r="R59" s="146"/>
      <c r="S59" s="146"/>
      <c r="T59" s="146"/>
      <c r="U59" s="146"/>
      <c r="V59" s="151"/>
      <c r="W59" s="214"/>
      <c r="X59" s="142"/>
      <c r="Y59" s="142"/>
      <c r="Z59" s="142"/>
    </row>
    <row r="60" spans="1:26">
      <c r="A60" s="15"/>
      <c r="B60" s="19"/>
      <c r="C60" s="3"/>
      <c r="D60" s="3"/>
      <c r="E60" s="14"/>
      <c r="F60" s="14"/>
      <c r="G60" s="14"/>
      <c r="H60" s="152"/>
      <c r="I60" s="152"/>
      <c r="J60" s="152"/>
      <c r="K60" s="152"/>
      <c r="L60" s="152"/>
      <c r="M60" s="152"/>
      <c r="N60" s="152"/>
      <c r="O60" s="152"/>
      <c r="P60" s="152"/>
      <c r="Q60" s="11"/>
      <c r="R60" s="11"/>
      <c r="S60" s="11"/>
      <c r="T60" s="11"/>
      <c r="U60" s="11"/>
      <c r="V60" s="11"/>
      <c r="W60" s="52"/>
    </row>
    <row r="61" spans="1:26">
      <c r="A61" s="15"/>
      <c r="B61" s="19"/>
      <c r="C61" s="3"/>
      <c r="D61" s="3"/>
      <c r="E61" s="14"/>
      <c r="F61" s="14"/>
      <c r="G61" s="14"/>
      <c r="H61" s="152"/>
      <c r="I61" s="152"/>
      <c r="J61" s="152"/>
      <c r="K61" s="152"/>
      <c r="L61" s="152"/>
      <c r="M61" s="152"/>
      <c r="N61" s="152"/>
      <c r="O61" s="152"/>
      <c r="P61" s="152"/>
      <c r="Q61" s="11"/>
      <c r="R61" s="11"/>
      <c r="S61" s="11"/>
      <c r="T61" s="11"/>
      <c r="U61" s="11"/>
      <c r="V61" s="11"/>
      <c r="W61" s="52"/>
    </row>
    <row r="62" spans="1:26">
      <c r="A62" s="15"/>
      <c r="B62" s="20"/>
      <c r="C62" s="8"/>
      <c r="D62" s="8"/>
      <c r="E62" s="25"/>
      <c r="F62" s="25"/>
      <c r="G62" s="25"/>
      <c r="H62" s="153"/>
      <c r="I62" s="153"/>
      <c r="J62" s="153"/>
      <c r="K62" s="153"/>
      <c r="L62" s="153"/>
      <c r="M62" s="153"/>
      <c r="N62" s="153"/>
      <c r="O62" s="153"/>
      <c r="P62" s="153"/>
      <c r="Q62" s="16"/>
      <c r="R62" s="16"/>
      <c r="S62" s="16"/>
      <c r="T62" s="16"/>
      <c r="U62" s="16"/>
      <c r="V62" s="16"/>
      <c r="W62" s="52"/>
    </row>
    <row r="63" spans="1:26" ht="35" customHeight="1">
      <c r="A63" s="1"/>
      <c r="B63" s="315" t="s">
        <v>82</v>
      </c>
      <c r="C63" s="316"/>
      <c r="D63" s="316"/>
      <c r="E63" s="316"/>
      <c r="F63" s="316"/>
      <c r="G63" s="316"/>
      <c r="H63" s="316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6"/>
      <c r="U63" s="316"/>
      <c r="V63" s="316"/>
      <c r="W63" s="52"/>
    </row>
    <row r="64" spans="1:26">
      <c r="A64" s="15"/>
      <c r="B64" s="95"/>
      <c r="C64" s="28"/>
      <c r="D64" s="28"/>
      <c r="E64" s="97"/>
      <c r="F64" s="97"/>
      <c r="G64" s="97"/>
      <c r="H64" s="167"/>
      <c r="I64" s="167"/>
      <c r="J64" s="167"/>
      <c r="K64" s="167"/>
      <c r="L64" s="167"/>
      <c r="M64" s="167"/>
      <c r="N64" s="167"/>
      <c r="O64" s="167"/>
      <c r="P64" s="167"/>
      <c r="Q64" s="168"/>
      <c r="R64" s="168"/>
      <c r="S64" s="168"/>
      <c r="T64" s="168"/>
      <c r="U64" s="168"/>
      <c r="V64" s="168"/>
      <c r="W64" s="52"/>
    </row>
    <row r="65" spans="1:26" ht="20" customHeight="1">
      <c r="A65" s="201"/>
      <c r="B65" s="324" t="s">
        <v>28</v>
      </c>
      <c r="C65" s="325"/>
      <c r="D65" s="325"/>
      <c r="E65" s="326"/>
      <c r="F65" s="165"/>
      <c r="G65" s="165"/>
      <c r="H65" s="166" t="s">
        <v>25</v>
      </c>
      <c r="I65" s="308"/>
      <c r="J65" s="309"/>
      <c r="K65" s="309"/>
      <c r="L65" s="309"/>
      <c r="M65" s="309"/>
      <c r="N65" s="309"/>
      <c r="O65" s="309"/>
      <c r="P65" s="310"/>
      <c r="Q65" s="18"/>
      <c r="R65" s="18"/>
      <c r="S65" s="18"/>
      <c r="T65" s="18"/>
      <c r="U65" s="18"/>
      <c r="V65" s="18"/>
      <c r="W65" s="52"/>
    </row>
    <row r="66" spans="1:26" ht="20" customHeight="1">
      <c r="A66" s="201"/>
      <c r="B66" s="305" t="s">
        <v>29</v>
      </c>
      <c r="C66" s="306"/>
      <c r="D66" s="306"/>
      <c r="E66" s="307"/>
      <c r="F66" s="161"/>
      <c r="G66" s="161"/>
      <c r="H66" s="162" t="s">
        <v>93</v>
      </c>
      <c r="I66" s="162" t="s">
        <v>94</v>
      </c>
      <c r="J66" s="152"/>
      <c r="K66" s="152"/>
      <c r="L66" s="152"/>
      <c r="M66" s="152"/>
      <c r="N66" s="152"/>
      <c r="O66" s="152"/>
      <c r="P66" s="152"/>
      <c r="Q66" s="11"/>
      <c r="R66" s="11"/>
      <c r="S66" s="11"/>
      <c r="T66" s="11"/>
      <c r="U66" s="11"/>
      <c r="V66" s="11"/>
      <c r="W66" s="52"/>
    </row>
    <row r="67" spans="1:26" ht="20" customHeight="1">
      <c r="A67" s="201"/>
      <c r="B67" s="305" t="s">
        <v>30</v>
      </c>
      <c r="C67" s="306"/>
      <c r="D67" s="306"/>
      <c r="E67" s="307"/>
      <c r="F67" s="161"/>
      <c r="G67" s="161"/>
      <c r="H67" s="162" t="s">
        <v>95</v>
      </c>
      <c r="I67" s="162" t="s">
        <v>27</v>
      </c>
      <c r="J67" s="152"/>
      <c r="K67" s="152"/>
      <c r="L67" s="152"/>
      <c r="M67" s="152"/>
      <c r="N67" s="152"/>
      <c r="O67" s="152"/>
      <c r="P67" s="152"/>
      <c r="Q67" s="11"/>
      <c r="R67" s="11"/>
      <c r="S67" s="11"/>
      <c r="T67" s="11"/>
      <c r="U67" s="11"/>
      <c r="V67" s="11"/>
      <c r="W67" s="52"/>
    </row>
    <row r="68" spans="1:26" ht="20" customHeight="1">
      <c r="A68" s="15"/>
      <c r="B68" s="205" t="s">
        <v>96</v>
      </c>
      <c r="C68" s="3"/>
      <c r="D68" s="3"/>
      <c r="E68" s="14"/>
      <c r="F68" s="14"/>
      <c r="G68" s="14"/>
      <c r="H68" s="152"/>
      <c r="I68" s="152"/>
      <c r="J68" s="152"/>
      <c r="K68" s="152"/>
      <c r="L68" s="152"/>
      <c r="M68" s="152"/>
      <c r="N68" s="152"/>
      <c r="O68" s="152"/>
      <c r="P68" s="152"/>
      <c r="Q68" s="11"/>
      <c r="R68" s="11"/>
      <c r="S68" s="11"/>
      <c r="T68" s="11"/>
      <c r="U68" s="11"/>
      <c r="V68" s="11"/>
      <c r="W68" s="52"/>
    </row>
    <row r="69" spans="1:26" ht="20" customHeight="1">
      <c r="A69" s="15"/>
      <c r="B69" s="205" t="s">
        <v>543</v>
      </c>
      <c r="C69" s="3"/>
      <c r="D69" s="3"/>
      <c r="E69" s="14"/>
      <c r="F69" s="14"/>
      <c r="G69" s="14"/>
      <c r="H69" s="152"/>
      <c r="I69" s="152"/>
      <c r="J69" s="152"/>
      <c r="K69" s="152"/>
      <c r="L69" s="152"/>
      <c r="M69" s="152"/>
      <c r="N69" s="152"/>
      <c r="O69" s="152"/>
      <c r="P69" s="152"/>
      <c r="Q69" s="11"/>
      <c r="R69" s="11"/>
      <c r="S69" s="11"/>
      <c r="T69" s="11"/>
      <c r="U69" s="11"/>
      <c r="V69" s="11"/>
      <c r="W69" s="52"/>
    </row>
    <row r="70" spans="1:26" ht="20" customHeight="1">
      <c r="A70" s="15"/>
      <c r="B70" s="19"/>
      <c r="C70" s="3"/>
      <c r="D70" s="3"/>
      <c r="E70" s="14"/>
      <c r="F70" s="14"/>
      <c r="G70" s="14"/>
      <c r="H70" s="152"/>
      <c r="I70" s="152"/>
      <c r="J70" s="152"/>
      <c r="K70" s="152"/>
      <c r="L70" s="152"/>
      <c r="M70" s="152"/>
      <c r="N70" s="152"/>
      <c r="O70" s="152"/>
      <c r="P70" s="152"/>
      <c r="Q70" s="11"/>
      <c r="R70" s="11"/>
      <c r="S70" s="11"/>
      <c r="T70" s="11"/>
      <c r="U70" s="11"/>
      <c r="V70" s="11"/>
      <c r="W70" s="52"/>
    </row>
    <row r="71" spans="1:26" ht="20" customHeight="1">
      <c r="A71" s="15"/>
      <c r="B71" s="19"/>
      <c r="C71" s="3"/>
      <c r="D71" s="3"/>
      <c r="E71" s="14"/>
      <c r="F71" s="14"/>
      <c r="G71" s="14"/>
      <c r="H71" s="152"/>
      <c r="I71" s="152"/>
      <c r="J71" s="152"/>
      <c r="K71" s="152"/>
      <c r="L71" s="152"/>
      <c r="M71" s="152"/>
      <c r="N71" s="152"/>
      <c r="O71" s="152"/>
      <c r="P71" s="152"/>
      <c r="Q71" s="11"/>
      <c r="R71" s="11"/>
      <c r="S71" s="11"/>
      <c r="T71" s="11"/>
      <c r="U71" s="11"/>
      <c r="V71" s="11"/>
      <c r="W71" s="52"/>
    </row>
    <row r="72" spans="1:26" ht="20" customHeight="1">
      <c r="A72" s="15"/>
      <c r="B72" s="207" t="s">
        <v>63</v>
      </c>
      <c r="C72" s="163"/>
      <c r="D72" s="163"/>
      <c r="E72" s="14"/>
      <c r="F72" s="14"/>
      <c r="G72" s="14"/>
      <c r="H72" s="152"/>
      <c r="I72" s="152"/>
      <c r="J72" s="152"/>
      <c r="K72" s="152"/>
      <c r="L72" s="152"/>
      <c r="M72" s="152"/>
      <c r="N72" s="152"/>
      <c r="O72" s="152"/>
      <c r="P72" s="152"/>
      <c r="Q72" s="11"/>
      <c r="R72" s="11"/>
      <c r="S72" s="11"/>
      <c r="T72" s="11"/>
      <c r="U72" s="11"/>
      <c r="V72" s="11"/>
      <c r="W72" s="52"/>
    </row>
    <row r="73" spans="1:26">
      <c r="A73" s="2"/>
      <c r="B73" s="208" t="s">
        <v>83</v>
      </c>
      <c r="C73" s="127" t="s">
        <v>84</v>
      </c>
      <c r="D73" s="127" t="s">
        <v>85</v>
      </c>
      <c r="E73" s="154"/>
      <c r="F73" s="154" t="s">
        <v>86</v>
      </c>
      <c r="G73" s="154" t="s">
        <v>87</v>
      </c>
      <c r="H73" s="155" t="s">
        <v>88</v>
      </c>
      <c r="I73" s="155" t="s">
        <v>89</v>
      </c>
      <c r="J73" s="155"/>
      <c r="K73" s="155"/>
      <c r="L73" s="155"/>
      <c r="M73" s="155"/>
      <c r="N73" s="155"/>
      <c r="O73" s="155"/>
      <c r="P73" s="155" t="s">
        <v>90</v>
      </c>
      <c r="Q73" s="156"/>
      <c r="R73" s="156"/>
      <c r="S73" s="127" t="s">
        <v>91</v>
      </c>
      <c r="T73" s="157"/>
      <c r="U73" s="157"/>
      <c r="V73" s="127" t="s">
        <v>92</v>
      </c>
      <c r="W73" s="52"/>
    </row>
    <row r="74" spans="1:26">
      <c r="A74" s="10"/>
      <c r="B74" s="209"/>
      <c r="C74" s="169"/>
      <c r="D74" s="311" t="s">
        <v>302</v>
      </c>
      <c r="E74" s="311"/>
      <c r="F74" s="134"/>
      <c r="G74" s="170"/>
      <c r="H74" s="134"/>
      <c r="I74" s="134"/>
      <c r="J74" s="135"/>
      <c r="K74" s="135"/>
      <c r="L74" s="135"/>
      <c r="M74" s="135"/>
      <c r="N74" s="135"/>
      <c r="O74" s="135"/>
      <c r="P74" s="135"/>
      <c r="Q74" s="133"/>
      <c r="R74" s="133"/>
      <c r="S74" s="133"/>
      <c r="T74" s="133"/>
      <c r="U74" s="133"/>
      <c r="V74" s="194"/>
      <c r="W74" s="214"/>
      <c r="X74" s="137"/>
      <c r="Y74" s="137"/>
      <c r="Z74" s="137"/>
    </row>
    <row r="75" spans="1:26">
      <c r="A75" s="10"/>
      <c r="B75" s="54"/>
      <c r="C75" s="172">
        <v>923</v>
      </c>
      <c r="D75" s="300" t="s">
        <v>545</v>
      </c>
      <c r="E75" s="300"/>
      <c r="F75" s="66"/>
      <c r="G75" s="171"/>
      <c r="H75" s="66"/>
      <c r="I75" s="66"/>
      <c r="J75" s="138"/>
      <c r="K75" s="138"/>
      <c r="L75" s="138"/>
      <c r="M75" s="138"/>
      <c r="N75" s="138"/>
      <c r="O75" s="138"/>
      <c r="P75" s="138"/>
      <c r="Q75" s="10"/>
      <c r="R75" s="10"/>
      <c r="S75" s="10"/>
      <c r="T75" s="10"/>
      <c r="U75" s="10"/>
      <c r="V75" s="195"/>
      <c r="W75" s="214"/>
      <c r="X75" s="137"/>
      <c r="Y75" s="137"/>
      <c r="Z75" s="137"/>
    </row>
    <row r="76" spans="1:26" ht="25" customHeight="1">
      <c r="A76" s="179"/>
      <c r="B76" s="211"/>
      <c r="C76" s="189" t="s">
        <v>546</v>
      </c>
      <c r="D76" s="304" t="s">
        <v>547</v>
      </c>
      <c r="E76" s="304"/>
      <c r="F76" s="184" t="s">
        <v>109</v>
      </c>
      <c r="G76" s="185">
        <v>46</v>
      </c>
      <c r="H76" s="265"/>
      <c r="I76" s="184">
        <f t="shared" ref="I76:I101" si="0">ROUND(G76*(H76),2)</f>
        <v>0</v>
      </c>
      <c r="J76" s="186">
        <v>0</v>
      </c>
      <c r="K76" s="187">
        <f t="shared" ref="K76:K101" si="1">ROUND(G76*(O76),2)</f>
        <v>0</v>
      </c>
      <c r="L76" s="187"/>
      <c r="M76" s="187">
        <f t="shared" ref="M76:M95" si="2">ROUND(G76*(H76),2)</f>
        <v>0</v>
      </c>
      <c r="N76" s="187">
        <v>0</v>
      </c>
      <c r="O76" s="187"/>
      <c r="P76" s="190">
        <v>0</v>
      </c>
      <c r="Q76" s="190"/>
      <c r="R76" s="190">
        <v>0</v>
      </c>
      <c r="S76" s="190">
        <f t="shared" ref="S76:S101" si="3">ROUND(G76*(P76),3)</f>
        <v>0</v>
      </c>
      <c r="T76" s="188"/>
      <c r="U76" s="188"/>
      <c r="V76" s="199">
        <f t="shared" ref="V76:V101" si="4">ROUND(G76*(X76),3)</f>
        <v>0</v>
      </c>
      <c r="W76" s="52"/>
      <c r="X76">
        <v>0</v>
      </c>
      <c r="Z76">
        <v>0</v>
      </c>
    </row>
    <row r="77" spans="1:26" ht="25" customHeight="1">
      <c r="A77" s="179"/>
      <c r="B77" s="211"/>
      <c r="C77" s="189" t="s">
        <v>548</v>
      </c>
      <c r="D77" s="304" t="s">
        <v>549</v>
      </c>
      <c r="E77" s="304"/>
      <c r="F77" s="184" t="s">
        <v>109</v>
      </c>
      <c r="G77" s="185">
        <v>6634</v>
      </c>
      <c r="H77" s="265"/>
      <c r="I77" s="184">
        <f t="shared" si="0"/>
        <v>0</v>
      </c>
      <c r="J77" s="186">
        <v>0</v>
      </c>
      <c r="K77" s="187">
        <f t="shared" si="1"/>
        <v>0</v>
      </c>
      <c r="L77" s="187"/>
      <c r="M77" s="187">
        <f t="shared" si="2"/>
        <v>0</v>
      </c>
      <c r="N77" s="187">
        <v>0</v>
      </c>
      <c r="O77" s="187"/>
      <c r="P77" s="190">
        <v>0</v>
      </c>
      <c r="Q77" s="190"/>
      <c r="R77" s="190">
        <v>0</v>
      </c>
      <c r="S77" s="190">
        <f t="shared" si="3"/>
        <v>0</v>
      </c>
      <c r="T77" s="188"/>
      <c r="U77" s="188"/>
      <c r="V77" s="199">
        <f t="shared" si="4"/>
        <v>0</v>
      </c>
      <c r="W77" s="52"/>
      <c r="X77">
        <v>0</v>
      </c>
      <c r="Z77">
        <v>0</v>
      </c>
    </row>
    <row r="78" spans="1:26" ht="25" customHeight="1">
      <c r="A78" s="179"/>
      <c r="B78" s="211"/>
      <c r="C78" s="189" t="s">
        <v>550</v>
      </c>
      <c r="D78" s="304" t="s">
        <v>551</v>
      </c>
      <c r="E78" s="304"/>
      <c r="F78" s="184" t="s">
        <v>242</v>
      </c>
      <c r="G78" s="185">
        <v>321</v>
      </c>
      <c r="H78" s="265"/>
      <c r="I78" s="184">
        <f t="shared" si="0"/>
        <v>0</v>
      </c>
      <c r="J78" s="186">
        <v>0</v>
      </c>
      <c r="K78" s="187">
        <f t="shared" si="1"/>
        <v>0</v>
      </c>
      <c r="L78" s="187"/>
      <c r="M78" s="187">
        <f t="shared" si="2"/>
        <v>0</v>
      </c>
      <c r="N78" s="187">
        <v>0</v>
      </c>
      <c r="O78" s="187"/>
      <c r="P78" s="190">
        <v>0</v>
      </c>
      <c r="Q78" s="190"/>
      <c r="R78" s="190">
        <v>0</v>
      </c>
      <c r="S78" s="190">
        <f t="shared" si="3"/>
        <v>0</v>
      </c>
      <c r="T78" s="188"/>
      <c r="U78" s="188"/>
      <c r="V78" s="199">
        <f t="shared" si="4"/>
        <v>0</v>
      </c>
      <c r="W78" s="52"/>
      <c r="X78">
        <v>0</v>
      </c>
      <c r="Z78">
        <v>0</v>
      </c>
    </row>
    <row r="79" spans="1:26" ht="25" customHeight="1">
      <c r="A79" s="179"/>
      <c r="B79" s="211"/>
      <c r="C79" s="189" t="s">
        <v>552</v>
      </c>
      <c r="D79" s="304" t="s">
        <v>553</v>
      </c>
      <c r="E79" s="304"/>
      <c r="F79" s="184" t="s">
        <v>242</v>
      </c>
      <c r="G79" s="185">
        <v>214</v>
      </c>
      <c r="H79" s="265"/>
      <c r="I79" s="184">
        <f t="shared" si="0"/>
        <v>0</v>
      </c>
      <c r="J79" s="186">
        <v>0</v>
      </c>
      <c r="K79" s="187">
        <f t="shared" si="1"/>
        <v>0</v>
      </c>
      <c r="L79" s="187"/>
      <c r="M79" s="187">
        <f t="shared" si="2"/>
        <v>0</v>
      </c>
      <c r="N79" s="187">
        <v>0</v>
      </c>
      <c r="O79" s="187"/>
      <c r="P79" s="190">
        <v>0</v>
      </c>
      <c r="Q79" s="190"/>
      <c r="R79" s="190">
        <v>0</v>
      </c>
      <c r="S79" s="190">
        <f t="shared" si="3"/>
        <v>0</v>
      </c>
      <c r="T79" s="188"/>
      <c r="U79" s="188"/>
      <c r="V79" s="199">
        <f t="shared" si="4"/>
        <v>0</v>
      </c>
      <c r="W79" s="52"/>
      <c r="X79">
        <v>0</v>
      </c>
      <c r="Z79">
        <v>0</v>
      </c>
    </row>
    <row r="80" spans="1:26" ht="25" customHeight="1">
      <c r="A80" s="179"/>
      <c r="B80" s="211"/>
      <c r="C80" s="189" t="s">
        <v>554</v>
      </c>
      <c r="D80" s="304" t="s">
        <v>555</v>
      </c>
      <c r="E80" s="304"/>
      <c r="F80" s="184" t="s">
        <v>242</v>
      </c>
      <c r="G80" s="185">
        <v>4</v>
      </c>
      <c r="H80" s="265"/>
      <c r="I80" s="184">
        <f t="shared" si="0"/>
        <v>0</v>
      </c>
      <c r="J80" s="186">
        <v>0</v>
      </c>
      <c r="K80" s="187">
        <f t="shared" si="1"/>
        <v>0</v>
      </c>
      <c r="L80" s="187"/>
      <c r="M80" s="187">
        <f t="shared" si="2"/>
        <v>0</v>
      </c>
      <c r="N80" s="187">
        <v>0</v>
      </c>
      <c r="O80" s="187"/>
      <c r="P80" s="190">
        <v>0</v>
      </c>
      <c r="Q80" s="190"/>
      <c r="R80" s="190">
        <v>0</v>
      </c>
      <c r="S80" s="190">
        <f t="shared" si="3"/>
        <v>0</v>
      </c>
      <c r="T80" s="188"/>
      <c r="U80" s="188"/>
      <c r="V80" s="199">
        <f t="shared" si="4"/>
        <v>0</v>
      </c>
      <c r="W80" s="52"/>
      <c r="X80">
        <v>0</v>
      </c>
      <c r="Z80">
        <v>0</v>
      </c>
    </row>
    <row r="81" spans="1:26" ht="25" customHeight="1">
      <c r="A81" s="179"/>
      <c r="B81" s="211"/>
      <c r="C81" s="189" t="s">
        <v>556</v>
      </c>
      <c r="D81" s="304" t="s">
        <v>557</v>
      </c>
      <c r="E81" s="304"/>
      <c r="F81" s="184" t="s">
        <v>242</v>
      </c>
      <c r="G81" s="185">
        <v>2</v>
      </c>
      <c r="H81" s="265"/>
      <c r="I81" s="184">
        <f t="shared" si="0"/>
        <v>0</v>
      </c>
      <c r="J81" s="186">
        <v>0</v>
      </c>
      <c r="K81" s="187">
        <f t="shared" si="1"/>
        <v>0</v>
      </c>
      <c r="L81" s="187"/>
      <c r="M81" s="187">
        <f t="shared" si="2"/>
        <v>0</v>
      </c>
      <c r="N81" s="187">
        <v>0</v>
      </c>
      <c r="O81" s="187"/>
      <c r="P81" s="190">
        <v>0</v>
      </c>
      <c r="Q81" s="190"/>
      <c r="R81" s="190">
        <v>0</v>
      </c>
      <c r="S81" s="190">
        <f t="shared" si="3"/>
        <v>0</v>
      </c>
      <c r="T81" s="188"/>
      <c r="U81" s="188"/>
      <c r="V81" s="199">
        <f t="shared" si="4"/>
        <v>0</v>
      </c>
      <c r="W81" s="52"/>
      <c r="X81">
        <v>0</v>
      </c>
      <c r="Z81">
        <v>0</v>
      </c>
    </row>
    <row r="82" spans="1:26" ht="25" customHeight="1">
      <c r="A82" s="179"/>
      <c r="B82" s="211"/>
      <c r="C82" s="189" t="s">
        <v>558</v>
      </c>
      <c r="D82" s="304" t="s">
        <v>559</v>
      </c>
      <c r="E82" s="304"/>
      <c r="F82" s="184" t="s">
        <v>242</v>
      </c>
      <c r="G82" s="185">
        <v>6</v>
      </c>
      <c r="H82" s="265"/>
      <c r="I82" s="184">
        <f t="shared" si="0"/>
        <v>0</v>
      </c>
      <c r="J82" s="186">
        <v>0</v>
      </c>
      <c r="K82" s="187">
        <f t="shared" si="1"/>
        <v>0</v>
      </c>
      <c r="L82" s="187"/>
      <c r="M82" s="187">
        <f t="shared" si="2"/>
        <v>0</v>
      </c>
      <c r="N82" s="187">
        <v>0</v>
      </c>
      <c r="O82" s="187"/>
      <c r="P82" s="190">
        <v>0</v>
      </c>
      <c r="Q82" s="190"/>
      <c r="R82" s="190">
        <v>0</v>
      </c>
      <c r="S82" s="190">
        <f t="shared" si="3"/>
        <v>0</v>
      </c>
      <c r="T82" s="188"/>
      <c r="U82" s="188"/>
      <c r="V82" s="199">
        <f t="shared" si="4"/>
        <v>0</v>
      </c>
      <c r="W82" s="52"/>
      <c r="X82">
        <v>0</v>
      </c>
      <c r="Z82">
        <v>0</v>
      </c>
    </row>
    <row r="83" spans="1:26" ht="25" customHeight="1">
      <c r="A83" s="179"/>
      <c r="B83" s="211"/>
      <c r="C83" s="189" t="s">
        <v>560</v>
      </c>
      <c r="D83" s="304" t="s">
        <v>561</v>
      </c>
      <c r="E83" s="304"/>
      <c r="F83" s="184" t="s">
        <v>242</v>
      </c>
      <c r="G83" s="185">
        <v>2</v>
      </c>
      <c r="H83" s="265"/>
      <c r="I83" s="184">
        <f t="shared" si="0"/>
        <v>0</v>
      </c>
      <c r="J83" s="186">
        <v>0</v>
      </c>
      <c r="K83" s="187">
        <f t="shared" si="1"/>
        <v>0</v>
      </c>
      <c r="L83" s="187"/>
      <c r="M83" s="187">
        <f t="shared" si="2"/>
        <v>0</v>
      </c>
      <c r="N83" s="187">
        <v>0</v>
      </c>
      <c r="O83" s="187"/>
      <c r="P83" s="190">
        <v>0</v>
      </c>
      <c r="Q83" s="190"/>
      <c r="R83" s="190">
        <v>0</v>
      </c>
      <c r="S83" s="190">
        <f t="shared" si="3"/>
        <v>0</v>
      </c>
      <c r="T83" s="188"/>
      <c r="U83" s="188"/>
      <c r="V83" s="199">
        <f t="shared" si="4"/>
        <v>0</v>
      </c>
      <c r="W83" s="52"/>
      <c r="X83">
        <v>0</v>
      </c>
      <c r="Z83">
        <v>0</v>
      </c>
    </row>
    <row r="84" spans="1:26" ht="25" customHeight="1">
      <c r="A84" s="179"/>
      <c r="B84" s="211"/>
      <c r="C84" s="189" t="s">
        <v>562</v>
      </c>
      <c r="D84" s="304" t="s">
        <v>563</v>
      </c>
      <c r="E84" s="304"/>
      <c r="F84" s="184" t="s">
        <v>527</v>
      </c>
      <c r="G84" s="185">
        <v>1</v>
      </c>
      <c r="H84" s="265"/>
      <c r="I84" s="184">
        <f t="shared" si="0"/>
        <v>0</v>
      </c>
      <c r="J84" s="186">
        <v>0</v>
      </c>
      <c r="K84" s="187">
        <f t="shared" si="1"/>
        <v>0</v>
      </c>
      <c r="L84" s="187"/>
      <c r="M84" s="187">
        <f t="shared" si="2"/>
        <v>0</v>
      </c>
      <c r="N84" s="187">
        <v>0</v>
      </c>
      <c r="O84" s="187"/>
      <c r="P84" s="190">
        <v>0</v>
      </c>
      <c r="Q84" s="190"/>
      <c r="R84" s="190">
        <v>0</v>
      </c>
      <c r="S84" s="190">
        <f t="shared" si="3"/>
        <v>0</v>
      </c>
      <c r="T84" s="188"/>
      <c r="U84" s="188"/>
      <c r="V84" s="199">
        <f t="shared" si="4"/>
        <v>0</v>
      </c>
      <c r="W84" s="52"/>
      <c r="X84">
        <v>0</v>
      </c>
      <c r="Z84">
        <v>0</v>
      </c>
    </row>
    <row r="85" spans="1:26" ht="25" customHeight="1">
      <c r="A85" s="179"/>
      <c r="B85" s="211"/>
      <c r="C85" s="189" t="s">
        <v>564</v>
      </c>
      <c r="D85" s="304" t="s">
        <v>565</v>
      </c>
      <c r="E85" s="304"/>
      <c r="F85" s="184" t="s">
        <v>242</v>
      </c>
      <c r="G85" s="185">
        <v>12</v>
      </c>
      <c r="H85" s="265"/>
      <c r="I85" s="184">
        <f t="shared" si="0"/>
        <v>0</v>
      </c>
      <c r="J85" s="186">
        <v>0</v>
      </c>
      <c r="K85" s="187">
        <f t="shared" si="1"/>
        <v>0</v>
      </c>
      <c r="L85" s="187"/>
      <c r="M85" s="187">
        <f t="shared" si="2"/>
        <v>0</v>
      </c>
      <c r="N85" s="187">
        <v>0</v>
      </c>
      <c r="O85" s="187"/>
      <c r="P85" s="190">
        <v>0</v>
      </c>
      <c r="Q85" s="190"/>
      <c r="R85" s="190">
        <v>0</v>
      </c>
      <c r="S85" s="190">
        <f t="shared" si="3"/>
        <v>0</v>
      </c>
      <c r="T85" s="188"/>
      <c r="U85" s="188"/>
      <c r="V85" s="199">
        <f t="shared" si="4"/>
        <v>0</v>
      </c>
      <c r="W85" s="52"/>
      <c r="X85">
        <v>0</v>
      </c>
      <c r="Z85">
        <v>0</v>
      </c>
    </row>
    <row r="86" spans="1:26" ht="25" customHeight="1">
      <c r="A86" s="179"/>
      <c r="B86" s="211"/>
      <c r="C86" s="189" t="s">
        <v>566</v>
      </c>
      <c r="D86" s="304" t="s">
        <v>567</v>
      </c>
      <c r="E86" s="304"/>
      <c r="F86" s="184" t="s">
        <v>242</v>
      </c>
      <c r="G86" s="185">
        <v>300</v>
      </c>
      <c r="H86" s="265"/>
      <c r="I86" s="184">
        <f t="shared" si="0"/>
        <v>0</v>
      </c>
      <c r="J86" s="186">
        <v>0</v>
      </c>
      <c r="K86" s="187">
        <f t="shared" si="1"/>
        <v>0</v>
      </c>
      <c r="L86" s="187"/>
      <c r="M86" s="187">
        <f t="shared" si="2"/>
        <v>0</v>
      </c>
      <c r="N86" s="187">
        <v>0</v>
      </c>
      <c r="O86" s="187"/>
      <c r="P86" s="190">
        <v>0</v>
      </c>
      <c r="Q86" s="190"/>
      <c r="R86" s="190">
        <v>0</v>
      </c>
      <c r="S86" s="190">
        <f t="shared" si="3"/>
        <v>0</v>
      </c>
      <c r="T86" s="188"/>
      <c r="U86" s="188"/>
      <c r="V86" s="199">
        <f t="shared" si="4"/>
        <v>0</v>
      </c>
      <c r="W86" s="52"/>
      <c r="X86">
        <v>0</v>
      </c>
      <c r="Z86">
        <v>0</v>
      </c>
    </row>
    <row r="87" spans="1:26" ht="25" customHeight="1">
      <c r="A87" s="179"/>
      <c r="B87" s="211"/>
      <c r="C87" s="189" t="s">
        <v>568</v>
      </c>
      <c r="D87" s="304" t="s">
        <v>569</v>
      </c>
      <c r="E87" s="304"/>
      <c r="F87" s="184" t="s">
        <v>242</v>
      </c>
      <c r="G87" s="185">
        <v>6000</v>
      </c>
      <c r="H87" s="265"/>
      <c r="I87" s="184">
        <f t="shared" si="0"/>
        <v>0</v>
      </c>
      <c r="J87" s="186">
        <v>0</v>
      </c>
      <c r="K87" s="187">
        <f t="shared" si="1"/>
        <v>0</v>
      </c>
      <c r="L87" s="187"/>
      <c r="M87" s="187">
        <f t="shared" si="2"/>
        <v>0</v>
      </c>
      <c r="N87" s="187">
        <v>0</v>
      </c>
      <c r="O87" s="187"/>
      <c r="P87" s="190">
        <v>0</v>
      </c>
      <c r="Q87" s="190"/>
      <c r="R87" s="190">
        <v>0</v>
      </c>
      <c r="S87" s="190">
        <f t="shared" si="3"/>
        <v>0</v>
      </c>
      <c r="T87" s="188"/>
      <c r="U87" s="188"/>
      <c r="V87" s="199">
        <f t="shared" si="4"/>
        <v>0</v>
      </c>
      <c r="W87" s="52"/>
      <c r="X87">
        <v>0</v>
      </c>
      <c r="Z87">
        <v>0</v>
      </c>
    </row>
    <row r="88" spans="1:26" ht="25" customHeight="1">
      <c r="A88" s="179"/>
      <c r="B88" s="211"/>
      <c r="C88" s="189" t="s">
        <v>570</v>
      </c>
      <c r="D88" s="304" t="s">
        <v>571</v>
      </c>
      <c r="E88" s="304"/>
      <c r="F88" s="184" t="s">
        <v>242</v>
      </c>
      <c r="G88" s="185">
        <v>6</v>
      </c>
      <c r="H88" s="265"/>
      <c r="I88" s="184">
        <f t="shared" si="0"/>
        <v>0</v>
      </c>
      <c r="J88" s="186">
        <v>0</v>
      </c>
      <c r="K88" s="187">
        <f t="shared" si="1"/>
        <v>0</v>
      </c>
      <c r="L88" s="187"/>
      <c r="M88" s="187">
        <f t="shared" si="2"/>
        <v>0</v>
      </c>
      <c r="N88" s="187">
        <v>0</v>
      </c>
      <c r="O88" s="187"/>
      <c r="P88" s="190">
        <v>0</v>
      </c>
      <c r="Q88" s="190"/>
      <c r="R88" s="190">
        <v>0</v>
      </c>
      <c r="S88" s="190">
        <f t="shared" si="3"/>
        <v>0</v>
      </c>
      <c r="T88" s="188"/>
      <c r="U88" s="188"/>
      <c r="V88" s="199">
        <f t="shared" si="4"/>
        <v>0</v>
      </c>
      <c r="W88" s="52"/>
      <c r="X88">
        <v>0</v>
      </c>
      <c r="Z88">
        <v>0</v>
      </c>
    </row>
    <row r="89" spans="1:26" ht="25" customHeight="1">
      <c r="A89" s="179"/>
      <c r="B89" s="211"/>
      <c r="C89" s="189" t="s">
        <v>572</v>
      </c>
      <c r="D89" s="304" t="s">
        <v>573</v>
      </c>
      <c r="E89" s="304"/>
      <c r="F89" s="184" t="s">
        <v>242</v>
      </c>
      <c r="G89" s="185">
        <v>3</v>
      </c>
      <c r="H89" s="265"/>
      <c r="I89" s="184">
        <f t="shared" si="0"/>
        <v>0</v>
      </c>
      <c r="J89" s="186">
        <v>0</v>
      </c>
      <c r="K89" s="187">
        <f t="shared" si="1"/>
        <v>0</v>
      </c>
      <c r="L89" s="187"/>
      <c r="M89" s="187">
        <f t="shared" si="2"/>
        <v>0</v>
      </c>
      <c r="N89" s="187">
        <v>0</v>
      </c>
      <c r="O89" s="187"/>
      <c r="P89" s="190">
        <v>0</v>
      </c>
      <c r="Q89" s="190"/>
      <c r="R89" s="190">
        <v>0</v>
      </c>
      <c r="S89" s="190">
        <f t="shared" si="3"/>
        <v>0</v>
      </c>
      <c r="T89" s="188"/>
      <c r="U89" s="188"/>
      <c r="V89" s="199">
        <f t="shared" si="4"/>
        <v>0</v>
      </c>
      <c r="W89" s="52"/>
      <c r="X89">
        <v>0</v>
      </c>
      <c r="Z89">
        <v>0</v>
      </c>
    </row>
    <row r="90" spans="1:26" ht="25" customHeight="1">
      <c r="A90" s="179"/>
      <c r="B90" s="211"/>
      <c r="C90" s="189" t="s">
        <v>574</v>
      </c>
      <c r="D90" s="304" t="s">
        <v>575</v>
      </c>
      <c r="E90" s="304"/>
      <c r="F90" s="184" t="s">
        <v>109</v>
      </c>
      <c r="G90" s="185">
        <v>25</v>
      </c>
      <c r="H90" s="265"/>
      <c r="I90" s="184">
        <f t="shared" si="0"/>
        <v>0</v>
      </c>
      <c r="J90" s="186">
        <v>0</v>
      </c>
      <c r="K90" s="187">
        <f t="shared" si="1"/>
        <v>0</v>
      </c>
      <c r="L90" s="187"/>
      <c r="M90" s="187">
        <f t="shared" si="2"/>
        <v>0</v>
      </c>
      <c r="N90" s="187">
        <v>0</v>
      </c>
      <c r="O90" s="187"/>
      <c r="P90" s="190">
        <v>0</v>
      </c>
      <c r="Q90" s="190"/>
      <c r="R90" s="190">
        <v>0</v>
      </c>
      <c r="S90" s="190">
        <f t="shared" si="3"/>
        <v>0</v>
      </c>
      <c r="T90" s="188"/>
      <c r="U90" s="188"/>
      <c r="V90" s="199">
        <f t="shared" si="4"/>
        <v>0</v>
      </c>
      <c r="W90" s="52"/>
      <c r="X90">
        <v>0</v>
      </c>
      <c r="Z90">
        <v>0</v>
      </c>
    </row>
    <row r="91" spans="1:26" ht="25" customHeight="1">
      <c r="A91" s="179"/>
      <c r="B91" s="211"/>
      <c r="C91" s="189" t="s">
        <v>576</v>
      </c>
      <c r="D91" s="304" t="s">
        <v>577</v>
      </c>
      <c r="E91" s="304"/>
      <c r="F91" s="184" t="s">
        <v>109</v>
      </c>
      <c r="G91" s="185">
        <v>25</v>
      </c>
      <c r="H91" s="265"/>
      <c r="I91" s="184">
        <f t="shared" si="0"/>
        <v>0</v>
      </c>
      <c r="J91" s="186">
        <v>0</v>
      </c>
      <c r="K91" s="187">
        <f t="shared" si="1"/>
        <v>0</v>
      </c>
      <c r="L91" s="187"/>
      <c r="M91" s="187">
        <f t="shared" si="2"/>
        <v>0</v>
      </c>
      <c r="N91" s="187">
        <v>0</v>
      </c>
      <c r="O91" s="187"/>
      <c r="P91" s="190">
        <v>0</v>
      </c>
      <c r="Q91" s="190"/>
      <c r="R91" s="190">
        <v>0</v>
      </c>
      <c r="S91" s="190">
        <f t="shared" si="3"/>
        <v>0</v>
      </c>
      <c r="T91" s="188"/>
      <c r="U91" s="188"/>
      <c r="V91" s="199">
        <f t="shared" si="4"/>
        <v>0</v>
      </c>
      <c r="W91" s="52"/>
      <c r="X91">
        <v>0</v>
      </c>
      <c r="Z91">
        <v>0</v>
      </c>
    </row>
    <row r="92" spans="1:26" ht="25" customHeight="1">
      <c r="A92" s="179"/>
      <c r="B92" s="211"/>
      <c r="C92" s="189" t="s">
        <v>578</v>
      </c>
      <c r="D92" s="304" t="s">
        <v>579</v>
      </c>
      <c r="E92" s="304"/>
      <c r="F92" s="184" t="s">
        <v>109</v>
      </c>
      <c r="G92" s="185">
        <v>5</v>
      </c>
      <c r="H92" s="265"/>
      <c r="I92" s="184">
        <f t="shared" si="0"/>
        <v>0</v>
      </c>
      <c r="J92" s="186">
        <v>0</v>
      </c>
      <c r="K92" s="187">
        <f t="shared" si="1"/>
        <v>0</v>
      </c>
      <c r="L92" s="187"/>
      <c r="M92" s="187">
        <f t="shared" si="2"/>
        <v>0</v>
      </c>
      <c r="N92" s="187">
        <v>0</v>
      </c>
      <c r="O92" s="187"/>
      <c r="P92" s="190">
        <v>0</v>
      </c>
      <c r="Q92" s="190"/>
      <c r="R92" s="190">
        <v>0</v>
      </c>
      <c r="S92" s="190">
        <f t="shared" si="3"/>
        <v>0</v>
      </c>
      <c r="T92" s="188"/>
      <c r="U92" s="188"/>
      <c r="V92" s="199">
        <f t="shared" si="4"/>
        <v>0</v>
      </c>
      <c r="W92" s="52"/>
      <c r="X92">
        <v>0</v>
      </c>
      <c r="Z92">
        <v>0</v>
      </c>
    </row>
    <row r="93" spans="1:26" ht="25" customHeight="1">
      <c r="A93" s="179"/>
      <c r="B93" s="211"/>
      <c r="C93" s="189" t="s">
        <v>580</v>
      </c>
      <c r="D93" s="304" t="s">
        <v>581</v>
      </c>
      <c r="E93" s="304"/>
      <c r="F93" s="184" t="s">
        <v>109</v>
      </c>
      <c r="G93" s="185">
        <v>20</v>
      </c>
      <c r="H93" s="265"/>
      <c r="I93" s="184">
        <f t="shared" si="0"/>
        <v>0</v>
      </c>
      <c r="J93" s="186">
        <v>0</v>
      </c>
      <c r="K93" s="187">
        <f t="shared" si="1"/>
        <v>0</v>
      </c>
      <c r="L93" s="187"/>
      <c r="M93" s="187">
        <f t="shared" si="2"/>
        <v>0</v>
      </c>
      <c r="N93" s="187">
        <v>0</v>
      </c>
      <c r="O93" s="187"/>
      <c r="P93" s="190">
        <v>0</v>
      </c>
      <c r="Q93" s="190"/>
      <c r="R93" s="190">
        <v>0</v>
      </c>
      <c r="S93" s="190">
        <f t="shared" si="3"/>
        <v>0</v>
      </c>
      <c r="T93" s="188"/>
      <c r="U93" s="188"/>
      <c r="V93" s="199">
        <f t="shared" si="4"/>
        <v>0</v>
      </c>
      <c r="W93" s="52"/>
      <c r="X93">
        <v>0</v>
      </c>
      <c r="Z93">
        <v>0</v>
      </c>
    </row>
    <row r="94" spans="1:26" ht="25" customHeight="1">
      <c r="A94" s="179"/>
      <c r="B94" s="211"/>
      <c r="C94" s="189" t="s">
        <v>582</v>
      </c>
      <c r="D94" s="304" t="s">
        <v>583</v>
      </c>
      <c r="E94" s="304"/>
      <c r="F94" s="184" t="s">
        <v>109</v>
      </c>
      <c r="G94" s="185">
        <v>40</v>
      </c>
      <c r="H94" s="265"/>
      <c r="I94" s="184">
        <f t="shared" si="0"/>
        <v>0</v>
      </c>
      <c r="J94" s="186">
        <v>0</v>
      </c>
      <c r="K94" s="187">
        <f t="shared" si="1"/>
        <v>0</v>
      </c>
      <c r="L94" s="187"/>
      <c r="M94" s="187">
        <f t="shared" si="2"/>
        <v>0</v>
      </c>
      <c r="N94" s="187">
        <v>0</v>
      </c>
      <c r="O94" s="187"/>
      <c r="P94" s="190">
        <v>0</v>
      </c>
      <c r="Q94" s="190"/>
      <c r="R94" s="190">
        <v>0</v>
      </c>
      <c r="S94" s="190">
        <f t="shared" si="3"/>
        <v>0</v>
      </c>
      <c r="T94" s="188"/>
      <c r="U94" s="188"/>
      <c r="V94" s="199">
        <f t="shared" si="4"/>
        <v>0</v>
      </c>
      <c r="W94" s="52"/>
      <c r="X94">
        <v>0</v>
      </c>
      <c r="Z94">
        <v>0</v>
      </c>
    </row>
    <row r="95" spans="1:26" ht="25" customHeight="1">
      <c r="A95" s="179"/>
      <c r="B95" s="211"/>
      <c r="C95" s="189" t="s">
        <v>584</v>
      </c>
      <c r="D95" s="304" t="s">
        <v>585</v>
      </c>
      <c r="E95" s="304"/>
      <c r="F95" s="184" t="s">
        <v>109</v>
      </c>
      <c r="G95" s="185">
        <v>12</v>
      </c>
      <c r="H95" s="265"/>
      <c r="I95" s="184">
        <f t="shared" si="0"/>
        <v>0</v>
      </c>
      <c r="J95" s="186">
        <v>0</v>
      </c>
      <c r="K95" s="187">
        <f t="shared" si="1"/>
        <v>0</v>
      </c>
      <c r="L95" s="187"/>
      <c r="M95" s="187">
        <f t="shared" si="2"/>
        <v>0</v>
      </c>
      <c r="N95" s="187">
        <v>0</v>
      </c>
      <c r="O95" s="187"/>
      <c r="P95" s="190">
        <v>0</v>
      </c>
      <c r="Q95" s="190"/>
      <c r="R95" s="190">
        <v>0</v>
      </c>
      <c r="S95" s="190">
        <f t="shared" si="3"/>
        <v>0</v>
      </c>
      <c r="T95" s="188"/>
      <c r="U95" s="188"/>
      <c r="V95" s="199">
        <f t="shared" si="4"/>
        <v>0</v>
      </c>
      <c r="W95" s="52"/>
      <c r="X95">
        <v>0</v>
      </c>
      <c r="Z95">
        <v>0</v>
      </c>
    </row>
    <row r="96" spans="1:26" ht="25" customHeight="1">
      <c r="A96" s="179"/>
      <c r="B96" s="210"/>
      <c r="C96" s="180" t="s">
        <v>586</v>
      </c>
      <c r="D96" s="301" t="s">
        <v>587</v>
      </c>
      <c r="E96" s="301"/>
      <c r="F96" s="174" t="s">
        <v>527</v>
      </c>
      <c r="G96" s="175">
        <v>1</v>
      </c>
      <c r="H96" s="264"/>
      <c r="I96" s="174">
        <f t="shared" si="0"/>
        <v>0</v>
      </c>
      <c r="J96" s="186">
        <v>0</v>
      </c>
      <c r="K96" s="177">
        <f t="shared" si="1"/>
        <v>0</v>
      </c>
      <c r="L96" s="177">
        <f t="shared" ref="L96:L101" si="5">ROUND(G96*(H96),2)</f>
        <v>0</v>
      </c>
      <c r="M96" s="177"/>
      <c r="N96" s="187">
        <v>0</v>
      </c>
      <c r="O96" s="177"/>
      <c r="P96" s="181">
        <v>0</v>
      </c>
      <c r="Q96" s="181"/>
      <c r="R96" s="181">
        <v>0</v>
      </c>
      <c r="S96" s="181">
        <f t="shared" si="3"/>
        <v>0</v>
      </c>
      <c r="T96" s="178"/>
      <c r="U96" s="178"/>
      <c r="V96" s="196">
        <f t="shared" si="4"/>
        <v>0</v>
      </c>
      <c r="W96" s="52"/>
      <c r="X96">
        <v>0</v>
      </c>
      <c r="Z96">
        <v>0</v>
      </c>
    </row>
    <row r="97" spans="1:26" ht="25" customHeight="1">
      <c r="A97" s="179"/>
      <c r="B97" s="210"/>
      <c r="C97" s="180" t="s">
        <v>588</v>
      </c>
      <c r="D97" s="301" t="s">
        <v>589</v>
      </c>
      <c r="E97" s="301"/>
      <c r="F97" s="174"/>
      <c r="G97" s="175">
        <v>1</v>
      </c>
      <c r="H97" s="264"/>
      <c r="I97" s="174">
        <f t="shared" si="0"/>
        <v>0</v>
      </c>
      <c r="J97" s="186">
        <v>0</v>
      </c>
      <c r="K97" s="177">
        <f t="shared" si="1"/>
        <v>0</v>
      </c>
      <c r="L97" s="177">
        <f t="shared" si="5"/>
        <v>0</v>
      </c>
      <c r="M97" s="177"/>
      <c r="N97" s="187">
        <v>0</v>
      </c>
      <c r="O97" s="177"/>
      <c r="P97" s="181">
        <v>0</v>
      </c>
      <c r="Q97" s="181"/>
      <c r="R97" s="181">
        <v>0</v>
      </c>
      <c r="S97" s="181">
        <f t="shared" si="3"/>
        <v>0</v>
      </c>
      <c r="T97" s="178"/>
      <c r="U97" s="178"/>
      <c r="V97" s="196">
        <f t="shared" si="4"/>
        <v>0</v>
      </c>
      <c r="W97" s="52"/>
      <c r="X97">
        <v>0</v>
      </c>
      <c r="Z97">
        <v>0</v>
      </c>
    </row>
    <row r="98" spans="1:26" ht="25" customHeight="1">
      <c r="A98" s="179"/>
      <c r="B98" s="210"/>
      <c r="C98" s="180" t="s">
        <v>590</v>
      </c>
      <c r="D98" s="301" t="s">
        <v>591</v>
      </c>
      <c r="E98" s="301"/>
      <c r="F98" s="174" t="s">
        <v>527</v>
      </c>
      <c r="G98" s="175">
        <v>1</v>
      </c>
      <c r="H98" s="264"/>
      <c r="I98" s="174">
        <f t="shared" si="0"/>
        <v>0</v>
      </c>
      <c r="J98" s="186">
        <v>0</v>
      </c>
      <c r="K98" s="177">
        <f t="shared" si="1"/>
        <v>0</v>
      </c>
      <c r="L98" s="177">
        <f t="shared" si="5"/>
        <v>0</v>
      </c>
      <c r="M98" s="177"/>
      <c r="N98" s="187">
        <v>0</v>
      </c>
      <c r="O98" s="177"/>
      <c r="P98" s="181">
        <v>0</v>
      </c>
      <c r="Q98" s="181"/>
      <c r="R98" s="181">
        <v>0</v>
      </c>
      <c r="S98" s="181">
        <f t="shared" si="3"/>
        <v>0</v>
      </c>
      <c r="T98" s="178"/>
      <c r="U98" s="178"/>
      <c r="V98" s="196">
        <f t="shared" si="4"/>
        <v>0</v>
      </c>
      <c r="W98" s="52"/>
      <c r="X98">
        <v>0</v>
      </c>
      <c r="Z98">
        <v>0</v>
      </c>
    </row>
    <row r="99" spans="1:26" ht="25" customHeight="1">
      <c r="A99" s="179"/>
      <c r="B99" s="210"/>
      <c r="C99" s="180" t="s">
        <v>592</v>
      </c>
      <c r="D99" s="301" t="s">
        <v>593</v>
      </c>
      <c r="E99" s="301"/>
      <c r="F99" s="174" t="s">
        <v>527</v>
      </c>
      <c r="G99" s="175">
        <v>1</v>
      </c>
      <c r="H99" s="264"/>
      <c r="I99" s="174">
        <f t="shared" si="0"/>
        <v>0</v>
      </c>
      <c r="J99" s="186">
        <v>0</v>
      </c>
      <c r="K99" s="177">
        <f t="shared" si="1"/>
        <v>0</v>
      </c>
      <c r="L99" s="177">
        <f t="shared" si="5"/>
        <v>0</v>
      </c>
      <c r="M99" s="177"/>
      <c r="N99" s="187">
        <v>0</v>
      </c>
      <c r="O99" s="177"/>
      <c r="P99" s="181">
        <v>0</v>
      </c>
      <c r="Q99" s="181"/>
      <c r="R99" s="181">
        <v>0</v>
      </c>
      <c r="S99" s="181">
        <f t="shared" si="3"/>
        <v>0</v>
      </c>
      <c r="T99" s="178"/>
      <c r="U99" s="178"/>
      <c r="V99" s="196">
        <f t="shared" si="4"/>
        <v>0</v>
      </c>
      <c r="W99" s="52"/>
      <c r="X99">
        <v>0</v>
      </c>
      <c r="Z99">
        <v>0</v>
      </c>
    </row>
    <row r="100" spans="1:26" ht="25" customHeight="1">
      <c r="A100" s="179"/>
      <c r="B100" s="210"/>
      <c r="C100" s="180" t="s">
        <v>594</v>
      </c>
      <c r="D100" s="301" t="s">
        <v>595</v>
      </c>
      <c r="E100" s="301"/>
      <c r="F100" s="174" t="s">
        <v>527</v>
      </c>
      <c r="G100" s="175">
        <v>1</v>
      </c>
      <c r="H100" s="264"/>
      <c r="I100" s="174">
        <f t="shared" si="0"/>
        <v>0</v>
      </c>
      <c r="J100" s="186">
        <v>0</v>
      </c>
      <c r="K100" s="177">
        <f t="shared" si="1"/>
        <v>0</v>
      </c>
      <c r="L100" s="177">
        <f t="shared" si="5"/>
        <v>0</v>
      </c>
      <c r="M100" s="177"/>
      <c r="N100" s="187">
        <v>0</v>
      </c>
      <c r="O100" s="177"/>
      <c r="P100" s="181">
        <v>0</v>
      </c>
      <c r="Q100" s="181"/>
      <c r="R100" s="181">
        <v>0</v>
      </c>
      <c r="S100" s="181">
        <f t="shared" si="3"/>
        <v>0</v>
      </c>
      <c r="T100" s="178"/>
      <c r="U100" s="178"/>
      <c r="V100" s="196">
        <f t="shared" si="4"/>
        <v>0</v>
      </c>
      <c r="W100" s="52"/>
      <c r="X100">
        <v>0</v>
      </c>
      <c r="Z100">
        <v>0</v>
      </c>
    </row>
    <row r="101" spans="1:26" ht="25" customHeight="1">
      <c r="A101" s="179"/>
      <c r="B101" s="210"/>
      <c r="C101" s="180" t="s">
        <v>596</v>
      </c>
      <c r="D101" s="301" t="s">
        <v>597</v>
      </c>
      <c r="E101" s="301"/>
      <c r="F101" s="174" t="s">
        <v>527</v>
      </c>
      <c r="G101" s="175">
        <v>1</v>
      </c>
      <c r="H101" s="264"/>
      <c r="I101" s="174">
        <f t="shared" si="0"/>
        <v>0</v>
      </c>
      <c r="J101" s="186">
        <v>0</v>
      </c>
      <c r="K101" s="177">
        <f t="shared" si="1"/>
        <v>0</v>
      </c>
      <c r="L101" s="177">
        <f t="shared" si="5"/>
        <v>0</v>
      </c>
      <c r="M101" s="177"/>
      <c r="N101" s="187">
        <v>0</v>
      </c>
      <c r="O101" s="177"/>
      <c r="P101" s="181">
        <v>0</v>
      </c>
      <c r="Q101" s="181"/>
      <c r="R101" s="181">
        <v>0</v>
      </c>
      <c r="S101" s="181">
        <f t="shared" si="3"/>
        <v>0</v>
      </c>
      <c r="T101" s="178"/>
      <c r="U101" s="178"/>
      <c r="V101" s="196">
        <f t="shared" si="4"/>
        <v>0</v>
      </c>
      <c r="W101" s="52"/>
      <c r="X101">
        <v>0</v>
      </c>
      <c r="Z101">
        <v>0</v>
      </c>
    </row>
    <row r="102" spans="1:26">
      <c r="A102" s="10"/>
      <c r="B102" s="54"/>
      <c r="C102" s="172">
        <v>923</v>
      </c>
      <c r="D102" s="300" t="s">
        <v>545</v>
      </c>
      <c r="E102" s="300"/>
      <c r="F102" s="66"/>
      <c r="G102" s="171"/>
      <c r="H102" s="66"/>
      <c r="I102" s="139">
        <f>ROUND((SUM(I75:I101))/1,2)</f>
        <v>0</v>
      </c>
      <c r="J102" s="138"/>
      <c r="K102" s="138"/>
      <c r="L102" s="138">
        <f>ROUND((SUM(L75:L101))/1,2)</f>
        <v>0</v>
      </c>
      <c r="M102" s="138">
        <f>ROUND((SUM(M75:M101))/1,2)</f>
        <v>0</v>
      </c>
      <c r="N102" s="138"/>
      <c r="O102" s="138"/>
      <c r="P102" s="182"/>
      <c r="Q102" s="1"/>
      <c r="R102" s="1"/>
      <c r="S102" s="182">
        <f>ROUND((SUM(S75:S101))/1,2)</f>
        <v>0</v>
      </c>
      <c r="T102" s="2"/>
      <c r="U102" s="2"/>
      <c r="V102" s="197">
        <f>ROUND((SUM(V75:V101))/1,2)</f>
        <v>0</v>
      </c>
      <c r="W102" s="52"/>
    </row>
    <row r="103" spans="1:26">
      <c r="A103" s="1"/>
      <c r="B103" s="206"/>
      <c r="C103" s="1"/>
      <c r="D103" s="1"/>
      <c r="E103" s="131"/>
      <c r="F103" s="131"/>
      <c r="G103" s="164"/>
      <c r="H103" s="131"/>
      <c r="I103" s="131"/>
      <c r="J103" s="132"/>
      <c r="K103" s="132"/>
      <c r="L103" s="132"/>
      <c r="M103" s="132"/>
      <c r="N103" s="132"/>
      <c r="O103" s="132"/>
      <c r="P103" s="132"/>
      <c r="Q103" s="1"/>
      <c r="R103" s="1"/>
      <c r="S103" s="1"/>
      <c r="T103" s="1"/>
      <c r="U103" s="1"/>
      <c r="V103" s="198"/>
      <c r="W103" s="52"/>
    </row>
    <row r="104" spans="1:26">
      <c r="A104" s="10"/>
      <c r="B104" s="54"/>
      <c r="C104" s="10"/>
      <c r="D104" s="302" t="s">
        <v>302</v>
      </c>
      <c r="E104" s="302"/>
      <c r="F104" s="66"/>
      <c r="G104" s="171"/>
      <c r="H104" s="66"/>
      <c r="I104" s="139">
        <f>ROUND((SUM(I74:I103))/2,2)</f>
        <v>0</v>
      </c>
      <c r="J104" s="138"/>
      <c r="K104" s="138"/>
      <c r="L104" s="138">
        <f>ROUND((SUM(L74:L103))/2,2)</f>
        <v>0</v>
      </c>
      <c r="M104" s="138">
        <f>ROUND((SUM(M74:M103))/2,2)</f>
        <v>0</v>
      </c>
      <c r="N104" s="138"/>
      <c r="O104" s="138"/>
      <c r="P104" s="182"/>
      <c r="Q104" s="1"/>
      <c r="R104" s="1"/>
      <c r="S104" s="182">
        <f>ROUND((SUM(S74:S103))/2,2)</f>
        <v>0</v>
      </c>
      <c r="T104" s="1"/>
      <c r="U104" s="1"/>
      <c r="V104" s="197">
        <f>ROUND((SUM(V74:V103))/2,2)</f>
        <v>0</v>
      </c>
      <c r="W104" s="52"/>
    </row>
    <row r="105" spans="1:26">
      <c r="A105" s="1"/>
      <c r="B105" s="212"/>
      <c r="C105" s="191"/>
      <c r="D105" s="303" t="s">
        <v>81</v>
      </c>
      <c r="E105" s="303"/>
      <c r="F105" s="193"/>
      <c r="G105" s="192"/>
      <c r="H105" s="193"/>
      <c r="I105" s="193">
        <f>ROUND((SUM(I74:I104))/3,2)</f>
        <v>0</v>
      </c>
      <c r="J105" s="216"/>
      <c r="K105" s="216">
        <f>ROUND((SUM(K74:K104))/3,2)</f>
        <v>0</v>
      </c>
      <c r="L105" s="216">
        <f>ROUND((SUM(L74:L104))/3,2)</f>
        <v>0</v>
      </c>
      <c r="M105" s="216">
        <f>ROUND((SUM(M74:M104))/3,2)</f>
        <v>0</v>
      </c>
      <c r="N105" s="216"/>
      <c r="O105" s="216"/>
      <c r="P105" s="192"/>
      <c r="Q105" s="191"/>
      <c r="R105" s="191"/>
      <c r="S105" s="192">
        <f>ROUND((SUM(S74:S104))/3,2)</f>
        <v>0</v>
      </c>
      <c r="T105" s="191"/>
      <c r="U105" s="191"/>
      <c r="V105" s="200">
        <f>ROUND((SUM(V74:V104))/3,2)</f>
        <v>0</v>
      </c>
      <c r="W105" s="52"/>
      <c r="Y105">
        <f>(SUM(Y74:Y104))</f>
        <v>0</v>
      </c>
      <c r="Z105">
        <f>(SUM(Z74:Z104))</f>
        <v>0</v>
      </c>
    </row>
    <row r="106" spans="1:26"/>
    <row r="107" spans="1:26"/>
    <row r="108" spans="1:26"/>
    <row r="109" spans="1:26"/>
    <row r="110" spans="1:26"/>
  </sheetData>
  <mergeCells count="75">
    <mergeCell ref="F18:H18"/>
    <mergeCell ref="B1:C1"/>
    <mergeCell ref="E1:F1"/>
    <mergeCell ref="B2:V2"/>
    <mergeCell ref="B3:V3"/>
    <mergeCell ref="B7:H7"/>
    <mergeCell ref="B9:H9"/>
    <mergeCell ref="B11:H11"/>
    <mergeCell ref="F14:H14"/>
    <mergeCell ref="F15:H15"/>
    <mergeCell ref="F16:H16"/>
    <mergeCell ref="F17:H17"/>
    <mergeCell ref="H1:I1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D75:E75"/>
    <mergeCell ref="B55:D55"/>
    <mergeCell ref="B56:D56"/>
    <mergeCell ref="B57:D57"/>
    <mergeCell ref="B59:D59"/>
    <mergeCell ref="B63:V63"/>
    <mergeCell ref="B65:E65"/>
    <mergeCell ref="B66:E66"/>
    <mergeCell ref="B67:E67"/>
    <mergeCell ref="I65:P65"/>
    <mergeCell ref="D74:E74"/>
    <mergeCell ref="D87:E87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99:E99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100:E100"/>
    <mergeCell ref="D101:E101"/>
    <mergeCell ref="D102:E102"/>
    <mergeCell ref="D104:E104"/>
    <mergeCell ref="D105:E105"/>
  </mergeCells>
  <hyperlinks>
    <hyperlink ref="B1:C1" location="A2:A2" tooltip="Klikni na prechod ku Kryciemu listu..." display="Krycí list rozpočtu" xr:uid="{00000000-0004-0000-0600-000000000000}"/>
    <hyperlink ref="E1:F1" location="A54:A54" tooltip="Klikni na prechod ku rekapitulácii..." display="Rekapitulácia rozpočtu" xr:uid="{00000000-0004-0000-0600-000001000000}"/>
    <hyperlink ref="H1:I1" location="B73:B73" tooltip="Klikni na prechod ku Rozpočet..." display="Rozpočet" xr:uid="{00000000-0004-0000-0600-000002000000}"/>
  </hyperlinks>
  <printOptions horizontalCentered="1" gridLines="1"/>
  <pageMargins left="1.1111111111111112E-2" right="1.1111111111111112E-2" top="0.75" bottom="0.75" header="0.3" footer="0.3"/>
  <pageSetup paperSize="9" scale="75" orientation="portrait" horizontalDpi="0" verticalDpi="0" r:id="rId1"/>
  <headerFooter>
    <oddHeader>&amp;C&amp;B&amp; Rozpočet ŠPORTOVÉ CENTRUM MARIÁNA TROLIGU / Chladiace rozvody ľadovej plochy</oddHeader>
    <oddFooter>&amp;RStrana &amp;P z &amp;N    &amp;L&amp;7Spracované systémom Systematic® Kalkulus, tel.: 051 77 10 585</oddFooter>
  </headerFooter>
  <rowBreaks count="2" manualBreakCount="2">
    <brk id="40" max="16383" man="1"/>
    <brk id="6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19"/>
  <sheetViews>
    <sheetView workbookViewId="0">
      <pane ySplit="1" topLeftCell="A38" activePane="bottomLeft" state="frozen"/>
      <selection pane="bottomLeft" activeCell="X1" sqref="X1:Z1048576"/>
    </sheetView>
  </sheetViews>
  <sheetFormatPr baseColWidth="10" defaultColWidth="10.83203125" defaultRowHeight="15" zeroHeight="1"/>
  <cols>
    <col min="1" max="1" width="1.6640625" customWidth="1"/>
    <col min="2" max="2" width="4.6640625" customWidth="1"/>
    <col min="3" max="3" width="12.6640625" customWidth="1"/>
    <col min="4" max="5" width="22.6640625" customWidth="1"/>
    <col min="6" max="7" width="9.6640625" customWidth="1"/>
    <col min="8" max="9" width="12.6640625" customWidth="1"/>
    <col min="10" max="10" width="10.6640625" hidden="1" customWidth="1"/>
    <col min="11" max="15" width="10.83203125" hidden="1" customWidth="1"/>
    <col min="16" max="16" width="9.6640625" customWidth="1"/>
    <col min="17" max="17" width="10.83203125" hidden="1" customWidth="1"/>
    <col min="18" max="18" width="10.83203125" customWidth="1"/>
    <col min="19" max="19" width="7.6640625" customWidth="1"/>
    <col min="20" max="21" width="10.83203125" hidden="1" customWidth="1"/>
    <col min="22" max="22" width="7.6640625" customWidth="1"/>
    <col min="23" max="23" width="2.6640625" customWidth="1"/>
    <col min="24" max="26" width="10.83203125" hidden="1" customWidth="1"/>
    <col min="27" max="27" width="9.1640625" customWidth="1"/>
  </cols>
  <sheetData>
    <row r="1" spans="1:23" ht="35" customHeight="1">
      <c r="A1" s="12"/>
      <c r="B1" s="348" t="s">
        <v>20</v>
      </c>
      <c r="C1" s="349"/>
      <c r="D1" s="12"/>
      <c r="E1" s="350" t="s">
        <v>0</v>
      </c>
      <c r="F1" s="351"/>
      <c r="G1" s="13"/>
      <c r="H1" s="362" t="s">
        <v>82</v>
      </c>
      <c r="I1" s="349"/>
      <c r="J1" s="158"/>
      <c r="K1" s="159"/>
      <c r="L1" s="159"/>
      <c r="M1" s="159"/>
      <c r="N1" s="159"/>
      <c r="O1" s="159"/>
      <c r="P1" s="160"/>
      <c r="Q1" s="110"/>
      <c r="R1" s="110"/>
      <c r="S1" s="110"/>
      <c r="T1" s="110"/>
      <c r="U1" s="110"/>
      <c r="V1" s="110"/>
      <c r="W1" s="52">
        <v>30.126000000000001</v>
      </c>
    </row>
    <row r="2" spans="1:23" ht="35" customHeight="1">
      <c r="A2" s="15"/>
      <c r="B2" s="352" t="s">
        <v>20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4"/>
      <c r="R2" s="354"/>
      <c r="S2" s="354"/>
      <c r="T2" s="354"/>
      <c r="U2" s="354"/>
      <c r="V2" s="355"/>
      <c r="W2" s="52"/>
    </row>
    <row r="3" spans="1:23" ht="18" customHeight="1">
      <c r="A3" s="15"/>
      <c r="B3" s="356" t="s">
        <v>1</v>
      </c>
      <c r="C3" s="357"/>
      <c r="D3" s="357"/>
      <c r="E3" s="357"/>
      <c r="F3" s="357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9"/>
      <c r="W3" s="52"/>
    </row>
    <row r="4" spans="1:23" ht="18" customHeight="1">
      <c r="A4" s="15"/>
      <c r="B4" s="40" t="s">
        <v>598</v>
      </c>
      <c r="C4" s="32"/>
      <c r="D4" s="23"/>
      <c r="E4" s="23"/>
      <c r="F4" s="41" t="s">
        <v>22</v>
      </c>
      <c r="G4" s="23"/>
      <c r="H4" s="23"/>
      <c r="I4" s="23"/>
      <c r="J4" s="23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111"/>
      <c r="W4" s="52"/>
    </row>
    <row r="5" spans="1:23" ht="18" customHeight="1">
      <c r="A5" s="15"/>
      <c r="B5" s="38"/>
      <c r="C5" s="32"/>
      <c r="D5" s="23"/>
      <c r="E5" s="23"/>
      <c r="F5" s="41" t="s">
        <v>23</v>
      </c>
      <c r="G5" s="23"/>
      <c r="H5" s="23"/>
      <c r="I5" s="23"/>
      <c r="J5" s="2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111"/>
      <c r="W5" s="52"/>
    </row>
    <row r="6" spans="1:23" ht="18" customHeight="1">
      <c r="A6" s="15"/>
      <c r="B6" s="42" t="s">
        <v>24</v>
      </c>
      <c r="C6" s="32"/>
      <c r="D6" s="41" t="s">
        <v>25</v>
      </c>
      <c r="E6" s="23"/>
      <c r="F6" s="41" t="s">
        <v>26</v>
      </c>
      <c r="G6" s="41" t="s">
        <v>27</v>
      </c>
      <c r="H6" s="23"/>
      <c r="I6" s="23"/>
      <c r="J6" s="2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111"/>
      <c r="W6" s="52"/>
    </row>
    <row r="7" spans="1:23" ht="20" customHeight="1">
      <c r="A7" s="15"/>
      <c r="B7" s="298" t="s">
        <v>28</v>
      </c>
      <c r="C7" s="299"/>
      <c r="D7" s="299"/>
      <c r="E7" s="299"/>
      <c r="F7" s="299"/>
      <c r="G7" s="299"/>
      <c r="H7" s="345"/>
      <c r="I7" s="44"/>
      <c r="J7" s="45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111"/>
      <c r="W7" s="52"/>
    </row>
    <row r="8" spans="1:23" ht="18" customHeight="1">
      <c r="A8" s="15"/>
      <c r="B8" s="46" t="s">
        <v>31</v>
      </c>
      <c r="C8" s="43"/>
      <c r="D8" s="26"/>
      <c r="E8" s="26"/>
      <c r="F8" s="47" t="s">
        <v>32</v>
      </c>
      <c r="G8" s="26"/>
      <c r="H8" s="26"/>
      <c r="I8" s="23"/>
      <c r="J8" s="2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111"/>
      <c r="W8" s="52"/>
    </row>
    <row r="9" spans="1:23" ht="20" customHeight="1">
      <c r="A9" s="15"/>
      <c r="B9" s="298" t="s">
        <v>29</v>
      </c>
      <c r="C9" s="299"/>
      <c r="D9" s="299"/>
      <c r="E9" s="299"/>
      <c r="F9" s="299"/>
      <c r="G9" s="299"/>
      <c r="H9" s="345"/>
      <c r="I9" s="45"/>
      <c r="J9" s="45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111"/>
      <c r="W9" s="52"/>
    </row>
    <row r="10" spans="1:23" ht="18" customHeight="1">
      <c r="A10" s="15"/>
      <c r="B10" s="42" t="s">
        <v>31</v>
      </c>
      <c r="C10" s="32"/>
      <c r="D10" s="23"/>
      <c r="E10" s="23"/>
      <c r="F10" s="41" t="s">
        <v>32</v>
      </c>
      <c r="G10" s="23"/>
      <c r="H10" s="23"/>
      <c r="I10" s="23"/>
      <c r="J10" s="2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111"/>
      <c r="W10" s="52"/>
    </row>
    <row r="11" spans="1:23" ht="20" customHeight="1">
      <c r="A11" s="15"/>
      <c r="B11" s="298" t="s">
        <v>30</v>
      </c>
      <c r="C11" s="299"/>
      <c r="D11" s="299"/>
      <c r="E11" s="299"/>
      <c r="F11" s="299"/>
      <c r="G11" s="299"/>
      <c r="H11" s="345"/>
      <c r="I11" s="45"/>
      <c r="J11" s="45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111"/>
      <c r="W11" s="52"/>
    </row>
    <row r="12" spans="1:23" ht="18" customHeight="1">
      <c r="A12" s="15"/>
      <c r="B12" s="42" t="s">
        <v>31</v>
      </c>
      <c r="C12" s="32"/>
      <c r="D12" s="23"/>
      <c r="E12" s="23"/>
      <c r="F12" s="41" t="s">
        <v>32</v>
      </c>
      <c r="G12" s="23"/>
      <c r="H12" s="23"/>
      <c r="I12" s="23"/>
      <c r="J12" s="23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111"/>
      <c r="W12" s="52"/>
    </row>
    <row r="13" spans="1:23" ht="18" customHeight="1">
      <c r="A13" s="15"/>
      <c r="B13" s="48"/>
      <c r="C13" s="49"/>
      <c r="D13" s="29"/>
      <c r="E13" s="29"/>
      <c r="F13" s="29"/>
      <c r="G13" s="29"/>
      <c r="H13" s="29"/>
      <c r="I13" s="32"/>
      <c r="J13" s="23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111"/>
      <c r="W13" s="52"/>
    </row>
    <row r="14" spans="1:23" ht="18" customHeight="1">
      <c r="A14" s="15"/>
      <c r="B14" s="53" t="s">
        <v>6</v>
      </c>
      <c r="C14" s="61" t="s">
        <v>53</v>
      </c>
      <c r="D14" s="60" t="s">
        <v>54</v>
      </c>
      <c r="E14" s="65" t="s">
        <v>55</v>
      </c>
      <c r="F14" s="291" t="s">
        <v>39</v>
      </c>
      <c r="G14" s="281"/>
      <c r="H14" s="346"/>
      <c r="I14" s="32"/>
      <c r="J14" s="23"/>
      <c r="K14" s="24"/>
      <c r="L14" s="24"/>
      <c r="M14" s="24"/>
      <c r="N14" s="24"/>
      <c r="O14" s="72"/>
      <c r="P14" s="80">
        <v>0</v>
      </c>
      <c r="Q14" s="76"/>
      <c r="R14" s="24"/>
      <c r="S14" s="24"/>
      <c r="T14" s="24"/>
      <c r="U14" s="24"/>
      <c r="V14" s="111"/>
      <c r="W14" s="52"/>
    </row>
    <row r="15" spans="1:23" ht="18" customHeight="1">
      <c r="A15" s="15"/>
      <c r="B15" s="54" t="s">
        <v>33</v>
      </c>
      <c r="C15" s="62"/>
      <c r="D15" s="57"/>
      <c r="E15" s="66"/>
      <c r="F15" s="347"/>
      <c r="G15" s="285"/>
      <c r="H15" s="333"/>
      <c r="I15" s="23"/>
      <c r="J15" s="23"/>
      <c r="K15" s="24"/>
      <c r="L15" s="24"/>
      <c r="M15" s="24"/>
      <c r="N15" s="24"/>
      <c r="O15" s="72"/>
      <c r="P15" s="81"/>
      <c r="Q15" s="76"/>
      <c r="R15" s="24"/>
      <c r="S15" s="24"/>
      <c r="T15" s="24"/>
      <c r="U15" s="24"/>
      <c r="V15" s="111"/>
      <c r="W15" s="52"/>
    </row>
    <row r="16" spans="1:23" ht="18" customHeight="1">
      <c r="A16" s="15"/>
      <c r="B16" s="53" t="s">
        <v>34</v>
      </c>
      <c r="C16" s="90"/>
      <c r="D16" s="91"/>
      <c r="E16" s="92"/>
      <c r="F16" s="280" t="s">
        <v>40</v>
      </c>
      <c r="G16" s="285"/>
      <c r="H16" s="333"/>
      <c r="I16" s="23"/>
      <c r="J16" s="23"/>
      <c r="K16" s="24"/>
      <c r="L16" s="24"/>
      <c r="M16" s="24"/>
      <c r="N16" s="24"/>
      <c r="O16" s="72"/>
      <c r="P16" s="82">
        <f>(SUM(Z74:Z113))</f>
        <v>0</v>
      </c>
      <c r="Q16" s="76"/>
      <c r="R16" s="24"/>
      <c r="S16" s="24"/>
      <c r="T16" s="24"/>
      <c r="U16" s="24"/>
      <c r="V16" s="111"/>
      <c r="W16" s="52"/>
    </row>
    <row r="17" spans="1:26" ht="18" customHeight="1">
      <c r="A17" s="15"/>
      <c r="B17" s="54" t="s">
        <v>35</v>
      </c>
      <c r="C17" s="62">
        <f>'SO 7404'!E57</f>
        <v>0</v>
      </c>
      <c r="D17" s="57">
        <f>'SO 7404'!F57</f>
        <v>0</v>
      </c>
      <c r="E17" s="66">
        <f>'SO 7404'!G57</f>
        <v>0</v>
      </c>
      <c r="F17" s="282" t="s">
        <v>41</v>
      </c>
      <c r="G17" s="285"/>
      <c r="H17" s="333"/>
      <c r="I17" s="23"/>
      <c r="J17" s="23"/>
      <c r="K17" s="24"/>
      <c r="L17" s="24"/>
      <c r="M17" s="24"/>
      <c r="N17" s="24"/>
      <c r="O17" s="72"/>
      <c r="P17" s="82">
        <f>(SUM(Y74:Y113))</f>
        <v>0</v>
      </c>
      <c r="Q17" s="76"/>
      <c r="R17" s="24"/>
      <c r="S17" s="24"/>
      <c r="T17" s="24"/>
      <c r="U17" s="24"/>
      <c r="V17" s="111"/>
      <c r="W17" s="52"/>
    </row>
    <row r="18" spans="1:26" ht="18" customHeight="1">
      <c r="A18" s="15"/>
      <c r="B18" s="55" t="s">
        <v>36</v>
      </c>
      <c r="C18" s="63"/>
      <c r="D18" s="58"/>
      <c r="E18" s="67"/>
      <c r="F18" s="284"/>
      <c r="G18" s="290"/>
      <c r="H18" s="333"/>
      <c r="I18" s="23"/>
      <c r="J18" s="23"/>
      <c r="K18" s="24"/>
      <c r="L18" s="24"/>
      <c r="M18" s="24"/>
      <c r="N18" s="24"/>
      <c r="O18" s="72"/>
      <c r="P18" s="81"/>
      <c r="Q18" s="76"/>
      <c r="R18" s="24"/>
      <c r="S18" s="24"/>
      <c r="T18" s="24"/>
      <c r="U18" s="24"/>
      <c r="V18" s="111"/>
      <c r="W18" s="52"/>
    </row>
    <row r="19" spans="1:26" ht="18" customHeight="1">
      <c r="A19" s="15"/>
      <c r="B19" s="55" t="s">
        <v>37</v>
      </c>
      <c r="C19" s="64"/>
      <c r="D19" s="59"/>
      <c r="E19" s="67"/>
      <c r="F19" s="360"/>
      <c r="G19" s="332"/>
      <c r="H19" s="361"/>
      <c r="I19" s="23"/>
      <c r="J19" s="23"/>
      <c r="K19" s="24"/>
      <c r="L19" s="24"/>
      <c r="M19" s="24"/>
      <c r="N19" s="24"/>
      <c r="O19" s="72"/>
      <c r="P19" s="81"/>
      <c r="Q19" s="76"/>
      <c r="R19" s="24"/>
      <c r="S19" s="24"/>
      <c r="T19" s="24"/>
      <c r="U19" s="24"/>
      <c r="V19" s="111"/>
      <c r="W19" s="52"/>
    </row>
    <row r="20" spans="1:26" ht="18" customHeight="1">
      <c r="A20" s="15"/>
      <c r="B20" s="51" t="s">
        <v>38</v>
      </c>
      <c r="C20" s="56"/>
      <c r="D20" s="93"/>
      <c r="E20" s="94">
        <f>SUM(E15:E19)</f>
        <v>0</v>
      </c>
      <c r="F20" s="277" t="s">
        <v>38</v>
      </c>
      <c r="G20" s="283"/>
      <c r="H20" s="346"/>
      <c r="I20" s="32"/>
      <c r="J20" s="23"/>
      <c r="K20" s="24"/>
      <c r="L20" s="24"/>
      <c r="M20" s="24"/>
      <c r="N20" s="24"/>
      <c r="O20" s="72"/>
      <c r="P20" s="83">
        <f>SUM(P14:P19)</f>
        <v>0</v>
      </c>
      <c r="Q20" s="76"/>
      <c r="R20" s="24"/>
      <c r="S20" s="24"/>
      <c r="T20" s="24"/>
      <c r="U20" s="24"/>
      <c r="V20" s="111"/>
      <c r="W20" s="52"/>
    </row>
    <row r="21" spans="1:26" ht="18" customHeight="1">
      <c r="A21" s="15"/>
      <c r="B21" s="46" t="s">
        <v>47</v>
      </c>
      <c r="C21" s="50"/>
      <c r="D21" s="89"/>
      <c r="E21" s="68">
        <f>((E15*U22*0)+(E16*V22*0)+(E17*W22*0))/100</f>
        <v>0</v>
      </c>
      <c r="F21" s="288" t="s">
        <v>50</v>
      </c>
      <c r="G21" s="285"/>
      <c r="H21" s="333"/>
      <c r="I21" s="23"/>
      <c r="J21" s="23"/>
      <c r="K21" s="24"/>
      <c r="L21" s="24"/>
      <c r="M21" s="24"/>
      <c r="N21" s="24"/>
      <c r="O21" s="72"/>
      <c r="P21" s="82">
        <f>((E15*X22*0)+(E16*Y22*0)+(E17*Z22*0))/100</f>
        <v>0</v>
      </c>
      <c r="Q21" s="76"/>
      <c r="R21" s="24"/>
      <c r="S21" s="24"/>
      <c r="T21" s="24"/>
      <c r="U21" s="24"/>
      <c r="V21" s="111"/>
      <c r="W21" s="52"/>
    </row>
    <row r="22" spans="1:26" ht="18" customHeight="1">
      <c r="A22" s="15"/>
      <c r="B22" s="42" t="s">
        <v>48</v>
      </c>
      <c r="C22" s="34"/>
      <c r="D22" s="70"/>
      <c r="E22" s="69">
        <f>((E15*U23*0)+(E16*V23*0)+(E17*W23*0))/100</f>
        <v>0</v>
      </c>
      <c r="F22" s="288" t="s">
        <v>51</v>
      </c>
      <c r="G22" s="285"/>
      <c r="H22" s="333"/>
      <c r="I22" s="23"/>
      <c r="J22" s="23"/>
      <c r="K22" s="24"/>
      <c r="L22" s="24"/>
      <c r="M22" s="24"/>
      <c r="N22" s="24"/>
      <c r="O22" s="72"/>
      <c r="P22" s="82">
        <f>((E15*X23*0)+(E16*Y23*0)+(E17*Z23*0))/100</f>
        <v>0</v>
      </c>
      <c r="Q22" s="76"/>
      <c r="R22" s="24"/>
      <c r="S22" s="24"/>
      <c r="T22" s="24"/>
      <c r="U22" s="24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>
      <c r="A23" s="15"/>
      <c r="B23" s="42" t="s">
        <v>49</v>
      </c>
      <c r="C23" s="34"/>
      <c r="D23" s="70"/>
      <c r="E23" s="69">
        <f>((E15*U24*0)+(E16*V24*0)+(E17*W24*0))/100</f>
        <v>0</v>
      </c>
      <c r="F23" s="288" t="s">
        <v>52</v>
      </c>
      <c r="G23" s="285"/>
      <c r="H23" s="333"/>
      <c r="I23" s="23"/>
      <c r="J23" s="23"/>
      <c r="K23" s="24"/>
      <c r="L23" s="24"/>
      <c r="M23" s="24"/>
      <c r="N23" s="24"/>
      <c r="O23" s="72"/>
      <c r="P23" s="82">
        <f>((E15*X24*0)+(E16*Y24*0)+(E17*Z24*0))/100</f>
        <v>0</v>
      </c>
      <c r="Q23" s="76"/>
      <c r="R23" s="24"/>
      <c r="S23" s="24"/>
      <c r="T23" s="24"/>
      <c r="U23" s="24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>
      <c r="A24" s="15"/>
      <c r="B24" s="38"/>
      <c r="C24" s="34"/>
      <c r="D24" s="70"/>
      <c r="E24" s="70"/>
      <c r="F24" s="344"/>
      <c r="G24" s="290"/>
      <c r="H24" s="333"/>
      <c r="I24" s="23"/>
      <c r="J24" s="23"/>
      <c r="K24" s="24"/>
      <c r="L24" s="24"/>
      <c r="M24" s="24"/>
      <c r="N24" s="24"/>
      <c r="O24" s="72"/>
      <c r="P24" s="84"/>
      <c r="Q24" s="76"/>
      <c r="R24" s="24"/>
      <c r="S24" s="24"/>
      <c r="T24" s="24"/>
      <c r="U24" s="24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>
      <c r="A25" s="15"/>
      <c r="B25" s="42"/>
      <c r="C25" s="34"/>
      <c r="D25" s="70"/>
      <c r="E25" s="70"/>
      <c r="F25" s="331" t="s">
        <v>38</v>
      </c>
      <c r="G25" s="332"/>
      <c r="H25" s="333"/>
      <c r="I25" s="23"/>
      <c r="J25" s="23"/>
      <c r="K25" s="24"/>
      <c r="L25" s="24"/>
      <c r="M25" s="24"/>
      <c r="N25" s="24"/>
      <c r="O25" s="72"/>
      <c r="P25" s="83">
        <f>SUM(E21:E24)+SUM(P21:P24)</f>
        <v>0</v>
      </c>
      <c r="Q25" s="76"/>
      <c r="R25" s="24"/>
      <c r="S25" s="24"/>
      <c r="T25" s="24"/>
      <c r="U25" s="24"/>
      <c r="V25" s="111"/>
      <c r="W25" s="52"/>
    </row>
    <row r="26" spans="1:26" ht="18" customHeight="1">
      <c r="A26" s="15"/>
      <c r="B26" s="108" t="s">
        <v>58</v>
      </c>
      <c r="C26" s="96"/>
      <c r="D26" s="98"/>
      <c r="E26" s="104"/>
      <c r="F26" s="277" t="s">
        <v>42</v>
      </c>
      <c r="G26" s="334"/>
      <c r="H26" s="335"/>
      <c r="I26" s="21"/>
      <c r="J26" s="21"/>
      <c r="K26" s="22"/>
      <c r="L26" s="22"/>
      <c r="M26" s="22"/>
      <c r="N26" s="22"/>
      <c r="O26" s="73"/>
      <c r="P26" s="85"/>
      <c r="Q26" s="77"/>
      <c r="R26" s="22"/>
      <c r="S26" s="22"/>
      <c r="T26" s="22"/>
      <c r="U26" s="22"/>
      <c r="V26" s="113"/>
      <c r="W26" s="52"/>
    </row>
    <row r="27" spans="1:26" ht="18" customHeight="1">
      <c r="A27" s="15"/>
      <c r="B27" s="39"/>
      <c r="C27" s="36"/>
      <c r="D27" s="71"/>
      <c r="E27" s="105"/>
      <c r="F27" s="336" t="s">
        <v>43</v>
      </c>
      <c r="G27" s="271"/>
      <c r="H27" s="337"/>
      <c r="I27" s="26"/>
      <c r="J27" s="26"/>
      <c r="K27" s="27"/>
      <c r="L27" s="27"/>
      <c r="M27" s="27"/>
      <c r="N27" s="27"/>
      <c r="O27" s="74"/>
      <c r="P27" s="86">
        <f>E20+P20+E25+P25</f>
        <v>0</v>
      </c>
      <c r="Q27" s="78"/>
      <c r="R27" s="27"/>
      <c r="S27" s="27"/>
      <c r="T27" s="27"/>
      <c r="U27" s="27"/>
      <c r="V27" s="114"/>
      <c r="W27" s="52"/>
    </row>
    <row r="28" spans="1:26" ht="18" customHeight="1">
      <c r="A28" s="15"/>
      <c r="B28" s="19"/>
      <c r="C28" s="37"/>
      <c r="D28" s="15"/>
      <c r="E28" s="106"/>
      <c r="F28" s="338" t="s">
        <v>44</v>
      </c>
      <c r="G28" s="339"/>
      <c r="H28" s="215">
        <f>P27-SUM('SO 7404'!K74:'SO 7404'!K113)</f>
        <v>0</v>
      </c>
      <c r="I28" s="29"/>
      <c r="J28" s="29"/>
      <c r="K28" s="30"/>
      <c r="L28" s="30"/>
      <c r="M28" s="30"/>
      <c r="N28" s="30"/>
      <c r="O28" s="75"/>
      <c r="P28" s="87">
        <f>ROUND(((ROUND(H28,2)*23)*1/100),2)</f>
        <v>0</v>
      </c>
      <c r="Q28" s="79"/>
      <c r="R28" s="30"/>
      <c r="S28" s="30"/>
      <c r="T28" s="30"/>
      <c r="U28" s="30"/>
      <c r="V28" s="115"/>
      <c r="W28" s="52"/>
    </row>
    <row r="29" spans="1:26" ht="18" customHeight="1">
      <c r="A29" s="15"/>
      <c r="B29" s="19"/>
      <c r="C29" s="37"/>
      <c r="D29" s="15"/>
      <c r="E29" s="106"/>
      <c r="F29" s="340" t="s">
        <v>45</v>
      </c>
      <c r="G29" s="341"/>
      <c r="H29" s="33">
        <f>SUM('SO 7404'!K74:'SO 7404'!K113)</f>
        <v>0</v>
      </c>
      <c r="I29" s="23"/>
      <c r="J29" s="23"/>
      <c r="K29" s="24"/>
      <c r="L29" s="24"/>
      <c r="M29" s="24"/>
      <c r="N29" s="24"/>
      <c r="O29" s="72"/>
      <c r="P29" s="80">
        <f>ROUND(((ROUND(H29,2)*0)/100),2)</f>
        <v>0</v>
      </c>
      <c r="Q29" s="76"/>
      <c r="R29" s="24"/>
      <c r="S29" s="24"/>
      <c r="T29" s="24"/>
      <c r="U29" s="24"/>
      <c r="V29" s="111"/>
      <c r="W29" s="52"/>
    </row>
    <row r="30" spans="1:26" ht="18" customHeight="1">
      <c r="A30" s="15"/>
      <c r="B30" s="19"/>
      <c r="C30" s="37"/>
      <c r="D30" s="15"/>
      <c r="E30" s="106"/>
      <c r="F30" s="342" t="s">
        <v>46</v>
      </c>
      <c r="G30" s="343"/>
      <c r="H30" s="101"/>
      <c r="I30" s="102"/>
      <c r="J30" s="29"/>
      <c r="K30" s="30"/>
      <c r="L30" s="30"/>
      <c r="M30" s="30"/>
      <c r="N30" s="30"/>
      <c r="O30" s="75"/>
      <c r="P30" s="103">
        <f>SUM(P27:P29)</f>
        <v>0</v>
      </c>
      <c r="Q30" s="76"/>
      <c r="R30" s="24"/>
      <c r="S30" s="24"/>
      <c r="T30" s="24"/>
      <c r="U30" s="24"/>
      <c r="V30" s="111"/>
      <c r="W30" s="52"/>
    </row>
    <row r="31" spans="1:26" ht="18" customHeight="1">
      <c r="A31" s="15"/>
      <c r="B31" s="20"/>
      <c r="C31" s="31"/>
      <c r="D31" s="99"/>
      <c r="E31" s="107"/>
      <c r="F31" s="271"/>
      <c r="G31" s="276"/>
      <c r="H31" s="34"/>
      <c r="I31" s="23"/>
      <c r="J31" s="23"/>
      <c r="K31" s="24"/>
      <c r="L31" s="24"/>
      <c r="M31" s="24"/>
      <c r="N31" s="24"/>
      <c r="O31" s="72"/>
      <c r="P31" s="88"/>
      <c r="Q31" s="76"/>
      <c r="R31" s="24"/>
      <c r="S31" s="24"/>
      <c r="T31" s="24"/>
      <c r="U31" s="24"/>
      <c r="V31" s="111"/>
      <c r="W31" s="52"/>
    </row>
    <row r="32" spans="1:26" ht="18" customHeight="1">
      <c r="A32" s="15"/>
      <c r="B32" s="108" t="s">
        <v>56</v>
      </c>
      <c r="C32" s="100"/>
      <c r="D32" s="28"/>
      <c r="E32" s="109" t="s">
        <v>57</v>
      </c>
      <c r="F32" s="71"/>
      <c r="G32" s="28"/>
      <c r="H32" s="35"/>
      <c r="I32" s="21"/>
      <c r="J32" s="21"/>
      <c r="K32" s="22"/>
      <c r="L32" s="22"/>
      <c r="M32" s="22"/>
      <c r="N32" s="22"/>
      <c r="O32" s="22"/>
      <c r="P32" s="18"/>
      <c r="Q32" s="22"/>
      <c r="R32" s="22"/>
      <c r="S32" s="22"/>
      <c r="T32" s="22"/>
      <c r="U32" s="22"/>
      <c r="V32" s="113"/>
      <c r="W32" s="52"/>
    </row>
    <row r="33" spans="1:23" ht="18" customHeight="1">
      <c r="A33" s="15"/>
      <c r="B33" s="39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6"/>
      <c r="W33" s="52"/>
    </row>
    <row r="34" spans="1:23" ht="18" customHeight="1">
      <c r="A34" s="15"/>
      <c r="B34" s="19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7"/>
      <c r="W34" s="52"/>
    </row>
    <row r="35" spans="1:23" ht="18" customHeight="1">
      <c r="A35" s="15"/>
      <c r="B35" s="19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7"/>
      <c r="W35" s="52"/>
    </row>
    <row r="36" spans="1:23" ht="18" customHeight="1">
      <c r="A36" s="15"/>
      <c r="B36" s="19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7"/>
      <c r="W36" s="52"/>
    </row>
    <row r="37" spans="1:23" ht="18" customHeight="1">
      <c r="A37" s="15"/>
      <c r="B37" s="20"/>
      <c r="C37" s="31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18"/>
      <c r="W37" s="52"/>
    </row>
    <row r="38" spans="1:23" ht="18" customHeight="1">
      <c r="A38" s="15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>
      <c r="A39" s="15"/>
      <c r="B39" s="19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3"/>
    </row>
    <row r="40" spans="1:23" ht="18" customHeight="1">
      <c r="A40" s="15"/>
      <c r="B40" s="19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3"/>
    </row>
    <row r="41" spans="1:23">
      <c r="A41" s="15"/>
      <c r="B41" s="19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3"/>
    </row>
    <row r="42" spans="1:23">
      <c r="A42" s="129"/>
      <c r="B42" s="20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3"/>
    </row>
    <row r="43" spans="1:23">
      <c r="A43" s="129"/>
      <c r="B43" s="203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2"/>
    </row>
    <row r="44" spans="1:23" ht="35" customHeight="1">
      <c r="A44" s="129"/>
      <c r="B44" s="321" t="s">
        <v>0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3"/>
      <c r="W44" s="52"/>
    </row>
    <row r="45" spans="1:23">
      <c r="A45" s="129"/>
      <c r="B45" s="20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6"/>
      <c r="W45" s="52"/>
    </row>
    <row r="46" spans="1:23" ht="20" customHeight="1">
      <c r="A46" s="201"/>
      <c r="B46" s="305" t="s">
        <v>28</v>
      </c>
      <c r="C46" s="306"/>
      <c r="D46" s="306"/>
      <c r="E46" s="307"/>
      <c r="F46" s="327" t="s">
        <v>25</v>
      </c>
      <c r="G46" s="306"/>
      <c r="H46" s="307"/>
      <c r="I46" s="128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7"/>
      <c r="W46" s="52"/>
    </row>
    <row r="47" spans="1:23" ht="20" customHeight="1">
      <c r="A47" s="201"/>
      <c r="B47" s="305" t="s">
        <v>29</v>
      </c>
      <c r="C47" s="306"/>
      <c r="D47" s="306"/>
      <c r="E47" s="307"/>
      <c r="F47" s="327" t="s">
        <v>23</v>
      </c>
      <c r="G47" s="306"/>
      <c r="H47" s="307"/>
      <c r="I47" s="128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7"/>
      <c r="W47" s="52"/>
    </row>
    <row r="48" spans="1:23" ht="20" customHeight="1">
      <c r="A48" s="201"/>
      <c r="B48" s="305" t="s">
        <v>30</v>
      </c>
      <c r="C48" s="306"/>
      <c r="D48" s="306"/>
      <c r="E48" s="307"/>
      <c r="F48" s="327" t="s">
        <v>62</v>
      </c>
      <c r="G48" s="306"/>
      <c r="H48" s="307"/>
      <c r="I48" s="128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7"/>
      <c r="W48" s="52"/>
    </row>
    <row r="49" spans="1:26" ht="30" customHeight="1">
      <c r="A49" s="201"/>
      <c r="B49" s="328" t="s">
        <v>1</v>
      </c>
      <c r="C49" s="329"/>
      <c r="D49" s="329"/>
      <c r="E49" s="329"/>
      <c r="F49" s="329"/>
      <c r="G49" s="329"/>
      <c r="H49" s="329"/>
      <c r="I49" s="33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7"/>
      <c r="W49" s="52"/>
    </row>
    <row r="50" spans="1:26">
      <c r="A50" s="15"/>
      <c r="B50" s="205" t="s">
        <v>598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7"/>
      <c r="W50" s="52"/>
    </row>
    <row r="51" spans="1:26">
      <c r="A51" s="15"/>
      <c r="B51" s="19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7"/>
      <c r="W51" s="52"/>
    </row>
    <row r="52" spans="1:26">
      <c r="A52" s="15"/>
      <c r="B52" s="19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7"/>
      <c r="W52" s="52"/>
    </row>
    <row r="53" spans="1:26">
      <c r="A53" s="15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7"/>
      <c r="W53" s="52"/>
    </row>
    <row r="54" spans="1:26">
      <c r="A54" s="2"/>
      <c r="B54" s="319" t="s">
        <v>59</v>
      </c>
      <c r="C54" s="320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7"/>
      <c r="W54" s="52"/>
    </row>
    <row r="55" spans="1:26">
      <c r="A55" s="10"/>
      <c r="B55" s="317" t="s">
        <v>302</v>
      </c>
      <c r="C55" s="311"/>
      <c r="D55" s="31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8"/>
      <c r="W55" s="214"/>
      <c r="X55" s="137"/>
      <c r="Y55" s="137"/>
      <c r="Z55" s="137"/>
    </row>
    <row r="56" spans="1:26">
      <c r="A56" s="10"/>
      <c r="B56" s="318" t="s">
        <v>544</v>
      </c>
      <c r="C56" s="277"/>
      <c r="D56" s="277"/>
      <c r="E56" s="66">
        <f>'SO 7404'!L111</f>
        <v>0</v>
      </c>
      <c r="F56" s="66">
        <f>'SO 7404'!M111</f>
        <v>0</v>
      </c>
      <c r="G56" s="66">
        <f>'SO 7404'!I111</f>
        <v>0</v>
      </c>
      <c r="H56" s="138">
        <f>'SO 7404'!S111</f>
        <v>0.33</v>
      </c>
      <c r="I56" s="138">
        <f>'SO 7404'!V111</f>
        <v>0</v>
      </c>
      <c r="J56" s="138"/>
      <c r="K56" s="138"/>
      <c r="L56" s="138"/>
      <c r="M56" s="138"/>
      <c r="N56" s="138"/>
      <c r="O56" s="138"/>
      <c r="P56" s="138"/>
      <c r="Q56" s="137"/>
      <c r="R56" s="137"/>
      <c r="S56" s="137"/>
      <c r="T56" s="137"/>
      <c r="U56" s="137"/>
      <c r="V56" s="149"/>
      <c r="W56" s="214"/>
      <c r="X56" s="137"/>
      <c r="Y56" s="137"/>
      <c r="Z56" s="137"/>
    </row>
    <row r="57" spans="1:26">
      <c r="A57" s="10"/>
      <c r="B57" s="312" t="s">
        <v>302</v>
      </c>
      <c r="C57" s="302"/>
      <c r="D57" s="302"/>
      <c r="E57" s="139">
        <f>'SO 7404'!L113</f>
        <v>0</v>
      </c>
      <c r="F57" s="139">
        <f>'SO 7404'!M113</f>
        <v>0</v>
      </c>
      <c r="G57" s="139">
        <f>'SO 7404'!I113</f>
        <v>0</v>
      </c>
      <c r="H57" s="140">
        <f>'SO 7404'!S113</f>
        <v>0.33</v>
      </c>
      <c r="I57" s="140">
        <f>'SO 7404'!V113</f>
        <v>0</v>
      </c>
      <c r="J57" s="140"/>
      <c r="K57" s="140"/>
      <c r="L57" s="140"/>
      <c r="M57" s="140"/>
      <c r="N57" s="140"/>
      <c r="O57" s="140"/>
      <c r="P57" s="140"/>
      <c r="Q57" s="137"/>
      <c r="R57" s="137"/>
      <c r="S57" s="137"/>
      <c r="T57" s="137"/>
      <c r="U57" s="137"/>
      <c r="V57" s="149"/>
      <c r="W57" s="214"/>
      <c r="X57" s="137"/>
      <c r="Y57" s="137"/>
      <c r="Z57" s="137"/>
    </row>
    <row r="58" spans="1:26">
      <c r="A58" s="1"/>
      <c r="B58" s="206"/>
      <c r="C58" s="1"/>
      <c r="D58" s="1"/>
      <c r="E58" s="131"/>
      <c r="F58" s="131"/>
      <c r="G58" s="131"/>
      <c r="H58" s="132"/>
      <c r="I58" s="132"/>
      <c r="J58" s="132"/>
      <c r="K58" s="132"/>
      <c r="L58" s="132"/>
      <c r="M58" s="132"/>
      <c r="N58" s="132"/>
      <c r="O58" s="132"/>
      <c r="P58" s="132"/>
      <c r="V58" s="150"/>
      <c r="W58" s="52"/>
    </row>
    <row r="59" spans="1:26">
      <c r="A59" s="141"/>
      <c r="B59" s="313" t="s">
        <v>81</v>
      </c>
      <c r="C59" s="314"/>
      <c r="D59" s="314"/>
      <c r="E59" s="143">
        <f>'SO 7404'!L114</f>
        <v>0</v>
      </c>
      <c r="F59" s="143">
        <f>'SO 7404'!M114</f>
        <v>0</v>
      </c>
      <c r="G59" s="143">
        <f>'SO 7404'!I114</f>
        <v>0</v>
      </c>
      <c r="H59" s="144">
        <f>'SO 7404'!S114</f>
        <v>0.33</v>
      </c>
      <c r="I59" s="144">
        <f>'SO 7404'!V114</f>
        <v>0</v>
      </c>
      <c r="J59" s="145"/>
      <c r="K59" s="145"/>
      <c r="L59" s="145"/>
      <c r="M59" s="145"/>
      <c r="N59" s="145"/>
      <c r="O59" s="145"/>
      <c r="P59" s="145"/>
      <c r="Q59" s="146"/>
      <c r="R59" s="146"/>
      <c r="S59" s="146"/>
      <c r="T59" s="146"/>
      <c r="U59" s="146"/>
      <c r="V59" s="151"/>
      <c r="W59" s="214"/>
      <c r="X59" s="142"/>
      <c r="Y59" s="142"/>
      <c r="Z59" s="142"/>
    </row>
    <row r="60" spans="1:26">
      <c r="A60" s="15"/>
      <c r="B60" s="19"/>
      <c r="C60" s="3"/>
      <c r="D60" s="3"/>
      <c r="E60" s="14"/>
      <c r="F60" s="14"/>
      <c r="G60" s="14"/>
      <c r="H60" s="152"/>
      <c r="I60" s="152"/>
      <c r="J60" s="152"/>
      <c r="K60" s="152"/>
      <c r="L60" s="152"/>
      <c r="M60" s="152"/>
      <c r="N60" s="152"/>
      <c r="O60" s="152"/>
      <c r="P60" s="152"/>
      <c r="Q60" s="11"/>
      <c r="R60" s="11"/>
      <c r="S60" s="11"/>
      <c r="T60" s="11"/>
      <c r="U60" s="11"/>
      <c r="V60" s="11"/>
      <c r="W60" s="52"/>
    </row>
    <row r="61" spans="1:26">
      <c r="A61" s="15"/>
      <c r="B61" s="19"/>
      <c r="C61" s="3"/>
      <c r="D61" s="3"/>
      <c r="E61" s="14"/>
      <c r="F61" s="14"/>
      <c r="G61" s="14"/>
      <c r="H61" s="152"/>
      <c r="I61" s="152"/>
      <c r="J61" s="152"/>
      <c r="K61" s="152"/>
      <c r="L61" s="152"/>
      <c r="M61" s="152"/>
      <c r="N61" s="152"/>
      <c r="O61" s="152"/>
      <c r="P61" s="152"/>
      <c r="Q61" s="11"/>
      <c r="R61" s="11"/>
      <c r="S61" s="11"/>
      <c r="T61" s="11"/>
      <c r="U61" s="11"/>
      <c r="V61" s="11"/>
      <c r="W61" s="52"/>
    </row>
    <row r="62" spans="1:26">
      <c r="A62" s="15"/>
      <c r="B62" s="20"/>
      <c r="C62" s="8"/>
      <c r="D62" s="8"/>
      <c r="E62" s="25"/>
      <c r="F62" s="25"/>
      <c r="G62" s="25"/>
      <c r="H62" s="153"/>
      <c r="I62" s="153"/>
      <c r="J62" s="153"/>
      <c r="K62" s="153"/>
      <c r="L62" s="153"/>
      <c r="M62" s="153"/>
      <c r="N62" s="153"/>
      <c r="O62" s="153"/>
      <c r="P62" s="153"/>
      <c r="Q62" s="16"/>
      <c r="R62" s="16"/>
      <c r="S62" s="16"/>
      <c r="T62" s="16"/>
      <c r="U62" s="16"/>
      <c r="V62" s="16"/>
      <c r="W62" s="52"/>
    </row>
    <row r="63" spans="1:26" ht="35" customHeight="1">
      <c r="A63" s="1"/>
      <c r="B63" s="315" t="s">
        <v>82</v>
      </c>
      <c r="C63" s="316"/>
      <c r="D63" s="316"/>
      <c r="E63" s="316"/>
      <c r="F63" s="316"/>
      <c r="G63" s="316"/>
      <c r="H63" s="316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6"/>
      <c r="U63" s="316"/>
      <c r="V63" s="316"/>
      <c r="W63" s="52"/>
    </row>
    <row r="64" spans="1:26">
      <c r="A64" s="15"/>
      <c r="B64" s="95"/>
      <c r="C64" s="28"/>
      <c r="D64" s="28"/>
      <c r="E64" s="97"/>
      <c r="F64" s="97"/>
      <c r="G64" s="97"/>
      <c r="H64" s="167"/>
      <c r="I64" s="167"/>
      <c r="J64" s="167"/>
      <c r="K64" s="167"/>
      <c r="L64" s="167"/>
      <c r="M64" s="167"/>
      <c r="N64" s="167"/>
      <c r="O64" s="167"/>
      <c r="P64" s="167"/>
      <c r="Q64" s="168"/>
      <c r="R64" s="168"/>
      <c r="S64" s="168"/>
      <c r="T64" s="168"/>
      <c r="U64" s="168"/>
      <c r="V64" s="168"/>
      <c r="W64" s="52"/>
    </row>
    <row r="65" spans="1:26" ht="20" customHeight="1">
      <c r="A65" s="201"/>
      <c r="B65" s="324" t="s">
        <v>28</v>
      </c>
      <c r="C65" s="325"/>
      <c r="D65" s="325"/>
      <c r="E65" s="326"/>
      <c r="F65" s="165"/>
      <c r="G65" s="165"/>
      <c r="H65" s="166" t="s">
        <v>25</v>
      </c>
      <c r="I65" s="308"/>
      <c r="J65" s="309"/>
      <c r="K65" s="309"/>
      <c r="L65" s="309"/>
      <c r="M65" s="309"/>
      <c r="N65" s="309"/>
      <c r="O65" s="309"/>
      <c r="P65" s="310"/>
      <c r="Q65" s="18"/>
      <c r="R65" s="18"/>
      <c r="S65" s="18"/>
      <c r="T65" s="18"/>
      <c r="U65" s="18"/>
      <c r="V65" s="18"/>
      <c r="W65" s="52"/>
    </row>
    <row r="66" spans="1:26" ht="20" customHeight="1">
      <c r="A66" s="201"/>
      <c r="B66" s="305" t="s">
        <v>29</v>
      </c>
      <c r="C66" s="306"/>
      <c r="D66" s="306"/>
      <c r="E66" s="307"/>
      <c r="F66" s="161"/>
      <c r="G66" s="161"/>
      <c r="H66" s="162" t="s">
        <v>93</v>
      </c>
      <c r="I66" s="162" t="s">
        <v>94</v>
      </c>
      <c r="J66" s="152"/>
      <c r="K66" s="152"/>
      <c r="L66" s="152"/>
      <c r="M66" s="152"/>
      <c r="N66" s="152"/>
      <c r="O66" s="152"/>
      <c r="P66" s="152"/>
      <c r="Q66" s="11"/>
      <c r="R66" s="11"/>
      <c r="S66" s="11"/>
      <c r="T66" s="11"/>
      <c r="U66" s="11"/>
      <c r="V66" s="11"/>
      <c r="W66" s="52"/>
    </row>
    <row r="67" spans="1:26" ht="20" customHeight="1">
      <c r="A67" s="201"/>
      <c r="B67" s="305" t="s">
        <v>30</v>
      </c>
      <c r="C67" s="306"/>
      <c r="D67" s="306"/>
      <c r="E67" s="307"/>
      <c r="F67" s="161"/>
      <c r="G67" s="161"/>
      <c r="H67" s="162" t="s">
        <v>95</v>
      </c>
      <c r="I67" s="162" t="s">
        <v>27</v>
      </c>
      <c r="J67" s="152"/>
      <c r="K67" s="152"/>
      <c r="L67" s="152"/>
      <c r="M67" s="152"/>
      <c r="N67" s="152"/>
      <c r="O67" s="152"/>
      <c r="P67" s="152"/>
      <c r="Q67" s="11"/>
      <c r="R67" s="11"/>
      <c r="S67" s="11"/>
      <c r="T67" s="11"/>
      <c r="U67" s="11"/>
      <c r="V67" s="11"/>
      <c r="W67" s="52"/>
    </row>
    <row r="68" spans="1:26" ht="20" customHeight="1">
      <c r="A68" s="15"/>
      <c r="B68" s="205" t="s">
        <v>96</v>
      </c>
      <c r="C68" s="3"/>
      <c r="D68" s="3"/>
      <c r="E68" s="14"/>
      <c r="F68" s="14"/>
      <c r="G68" s="14"/>
      <c r="H68" s="152"/>
      <c r="I68" s="152"/>
      <c r="J68" s="152"/>
      <c r="K68" s="152"/>
      <c r="L68" s="152"/>
      <c r="M68" s="152"/>
      <c r="N68" s="152"/>
      <c r="O68" s="152"/>
      <c r="P68" s="152"/>
      <c r="Q68" s="11"/>
      <c r="R68" s="11"/>
      <c r="S68" s="11"/>
      <c r="T68" s="11"/>
      <c r="U68" s="11"/>
      <c r="V68" s="11"/>
      <c r="W68" s="52"/>
    </row>
    <row r="69" spans="1:26" ht="20" customHeight="1">
      <c r="A69" s="15"/>
      <c r="B69" s="205" t="s">
        <v>598</v>
      </c>
      <c r="C69" s="3"/>
      <c r="D69" s="3"/>
      <c r="E69" s="14"/>
      <c r="F69" s="14"/>
      <c r="G69" s="14"/>
      <c r="H69" s="152"/>
      <c r="I69" s="152"/>
      <c r="J69" s="152"/>
      <c r="K69" s="152"/>
      <c r="L69" s="152"/>
      <c r="M69" s="152"/>
      <c r="N69" s="152"/>
      <c r="O69" s="152"/>
      <c r="P69" s="152"/>
      <c r="Q69" s="11"/>
      <c r="R69" s="11"/>
      <c r="S69" s="11"/>
      <c r="T69" s="11"/>
      <c r="U69" s="11"/>
      <c r="V69" s="11"/>
      <c r="W69" s="52"/>
    </row>
    <row r="70" spans="1:26" ht="20" customHeight="1">
      <c r="A70" s="15"/>
      <c r="B70" s="19"/>
      <c r="C70" s="3"/>
      <c r="D70" s="3"/>
      <c r="E70" s="14"/>
      <c r="F70" s="14"/>
      <c r="G70" s="14"/>
      <c r="H70" s="152"/>
      <c r="I70" s="152"/>
      <c r="J70" s="152"/>
      <c r="K70" s="152"/>
      <c r="L70" s="152"/>
      <c r="M70" s="152"/>
      <c r="N70" s="152"/>
      <c r="O70" s="152"/>
      <c r="P70" s="152"/>
      <c r="Q70" s="11"/>
      <c r="R70" s="11"/>
      <c r="S70" s="11"/>
      <c r="T70" s="11"/>
      <c r="U70" s="11"/>
      <c r="V70" s="11"/>
      <c r="W70" s="52"/>
    </row>
    <row r="71" spans="1:26" ht="20" customHeight="1">
      <c r="A71" s="15"/>
      <c r="B71" s="19"/>
      <c r="C71" s="3"/>
      <c r="D71" s="3"/>
      <c r="E71" s="14"/>
      <c r="F71" s="14"/>
      <c r="G71" s="14"/>
      <c r="H71" s="152"/>
      <c r="I71" s="152"/>
      <c r="J71" s="152"/>
      <c r="K71" s="152"/>
      <c r="L71" s="152"/>
      <c r="M71" s="152"/>
      <c r="N71" s="152"/>
      <c r="O71" s="152"/>
      <c r="P71" s="152"/>
      <c r="Q71" s="11"/>
      <c r="R71" s="11"/>
      <c r="S71" s="11"/>
      <c r="T71" s="11"/>
      <c r="U71" s="11"/>
      <c r="V71" s="11"/>
      <c r="W71" s="52"/>
    </row>
    <row r="72" spans="1:26" ht="20" customHeight="1">
      <c r="A72" s="15"/>
      <c r="B72" s="207" t="s">
        <v>63</v>
      </c>
      <c r="C72" s="163"/>
      <c r="D72" s="163"/>
      <c r="E72" s="14"/>
      <c r="F72" s="14"/>
      <c r="G72" s="14"/>
      <c r="H72" s="152"/>
      <c r="I72" s="152"/>
      <c r="J72" s="152"/>
      <c r="K72" s="152"/>
      <c r="L72" s="152"/>
      <c r="M72" s="152"/>
      <c r="N72" s="152"/>
      <c r="O72" s="152"/>
      <c r="P72" s="152"/>
      <c r="Q72" s="11"/>
      <c r="R72" s="11"/>
      <c r="S72" s="11"/>
      <c r="T72" s="11"/>
      <c r="U72" s="11"/>
      <c r="V72" s="11"/>
      <c r="W72" s="52"/>
    </row>
    <row r="73" spans="1:26">
      <c r="A73" s="2"/>
      <c r="B73" s="208" t="s">
        <v>83</v>
      </c>
      <c r="C73" s="127" t="s">
        <v>84</v>
      </c>
      <c r="D73" s="127" t="s">
        <v>85</v>
      </c>
      <c r="E73" s="154"/>
      <c r="F73" s="154" t="s">
        <v>86</v>
      </c>
      <c r="G73" s="154" t="s">
        <v>87</v>
      </c>
      <c r="H73" s="155" t="s">
        <v>88</v>
      </c>
      <c r="I73" s="155" t="s">
        <v>89</v>
      </c>
      <c r="J73" s="155"/>
      <c r="K73" s="155"/>
      <c r="L73" s="155"/>
      <c r="M73" s="155"/>
      <c r="N73" s="155"/>
      <c r="O73" s="155"/>
      <c r="P73" s="155" t="s">
        <v>90</v>
      </c>
      <c r="Q73" s="156"/>
      <c r="R73" s="156"/>
      <c r="S73" s="127" t="s">
        <v>91</v>
      </c>
      <c r="T73" s="157"/>
      <c r="U73" s="157"/>
      <c r="V73" s="127" t="s">
        <v>92</v>
      </c>
      <c r="W73" s="52"/>
    </row>
    <row r="74" spans="1:26">
      <c r="A74" s="10"/>
      <c r="B74" s="209"/>
      <c r="C74" s="169"/>
      <c r="D74" s="311" t="s">
        <v>302</v>
      </c>
      <c r="E74" s="311"/>
      <c r="F74" s="134"/>
      <c r="G74" s="170"/>
      <c r="H74" s="134"/>
      <c r="I74" s="134"/>
      <c r="J74" s="135"/>
      <c r="K74" s="135"/>
      <c r="L74" s="135"/>
      <c r="M74" s="135"/>
      <c r="N74" s="135"/>
      <c r="O74" s="135"/>
      <c r="P74" s="135"/>
      <c r="Q74" s="133"/>
      <c r="R74" s="133"/>
      <c r="S74" s="133"/>
      <c r="T74" s="133"/>
      <c r="U74" s="133"/>
      <c r="V74" s="194"/>
      <c r="W74" s="214"/>
      <c r="X74" s="137"/>
      <c r="Y74" s="137"/>
      <c r="Z74" s="137"/>
    </row>
    <row r="75" spans="1:26">
      <c r="A75" s="10"/>
      <c r="B75" s="54"/>
      <c r="C75" s="172">
        <v>923</v>
      </c>
      <c r="D75" s="300" t="s">
        <v>545</v>
      </c>
      <c r="E75" s="300"/>
      <c r="F75" s="66"/>
      <c r="G75" s="171"/>
      <c r="H75" s="66"/>
      <c r="I75" s="66"/>
      <c r="J75" s="138"/>
      <c r="K75" s="138"/>
      <c r="L75" s="138"/>
      <c r="M75" s="138"/>
      <c r="N75" s="138"/>
      <c r="O75" s="138"/>
      <c r="P75" s="138"/>
      <c r="Q75" s="10"/>
      <c r="R75" s="10"/>
      <c r="S75" s="10"/>
      <c r="T75" s="10"/>
      <c r="U75" s="10"/>
      <c r="V75" s="195"/>
      <c r="W75" s="214"/>
      <c r="X75" s="137"/>
      <c r="Y75" s="137"/>
      <c r="Z75" s="137"/>
    </row>
    <row r="76" spans="1:26" ht="25" customHeight="1">
      <c r="A76" s="179"/>
      <c r="B76" s="211"/>
      <c r="C76" s="189" t="s">
        <v>599</v>
      </c>
      <c r="D76" s="304" t="s">
        <v>600</v>
      </c>
      <c r="E76" s="304"/>
      <c r="F76" s="184" t="s">
        <v>601</v>
      </c>
      <c r="G76" s="185">
        <v>1254</v>
      </c>
      <c r="H76" s="265"/>
      <c r="I76" s="184">
        <f t="shared" ref="I76:I110" si="0">ROUND(G76*(H76),2)</f>
        <v>0</v>
      </c>
      <c r="J76" s="186">
        <v>0</v>
      </c>
      <c r="K76" s="187">
        <f t="shared" ref="K76:K110" si="1">ROUND(G76*(O76),2)</f>
        <v>0</v>
      </c>
      <c r="L76" s="187"/>
      <c r="M76" s="187">
        <f>ROUND(G76*(H76),2)</f>
        <v>0</v>
      </c>
      <c r="N76" s="187">
        <v>0</v>
      </c>
      <c r="O76" s="187"/>
      <c r="P76" s="190">
        <v>2.1000000000000001E-4</v>
      </c>
      <c r="Q76" s="190"/>
      <c r="R76" s="190">
        <v>2.1000000000000001E-4</v>
      </c>
      <c r="S76" s="190">
        <f t="shared" ref="S76:S110" si="2">ROUND(G76*(P76),3)</f>
        <v>0.26300000000000001</v>
      </c>
      <c r="T76" s="188"/>
      <c r="U76" s="188"/>
      <c r="V76" s="199">
        <f t="shared" ref="V76:V110" si="3">ROUND(G76*(X76),3)</f>
        <v>0</v>
      </c>
      <c r="W76" s="52"/>
      <c r="X76">
        <v>0</v>
      </c>
      <c r="Z76">
        <v>0</v>
      </c>
    </row>
    <row r="77" spans="1:26" ht="25" customHeight="1">
      <c r="A77" s="179"/>
      <c r="B77" s="210"/>
      <c r="C77" s="180" t="s">
        <v>602</v>
      </c>
      <c r="D77" s="301" t="s">
        <v>603</v>
      </c>
      <c r="E77" s="301"/>
      <c r="F77" s="174" t="s">
        <v>109</v>
      </c>
      <c r="G77" s="175">
        <v>1254</v>
      </c>
      <c r="H77" s="264"/>
      <c r="I77" s="174">
        <f t="shared" si="0"/>
        <v>0</v>
      </c>
      <c r="J77" s="186">
        <v>0</v>
      </c>
      <c r="K77" s="177">
        <f t="shared" si="1"/>
        <v>0</v>
      </c>
      <c r="L77" s="177">
        <f>ROUND(G77*(H77),2)</f>
        <v>0</v>
      </c>
      <c r="M77" s="177"/>
      <c r="N77" s="187">
        <v>0</v>
      </c>
      <c r="O77" s="177"/>
      <c r="P77" s="181">
        <v>0</v>
      </c>
      <c r="Q77" s="181"/>
      <c r="R77" s="181">
        <v>0</v>
      </c>
      <c r="S77" s="181">
        <f t="shared" si="2"/>
        <v>0</v>
      </c>
      <c r="T77" s="178"/>
      <c r="U77" s="178"/>
      <c r="V77" s="196">
        <f t="shared" si="3"/>
        <v>0</v>
      </c>
      <c r="W77" s="52"/>
      <c r="X77">
        <v>0</v>
      </c>
      <c r="Z77">
        <v>0</v>
      </c>
    </row>
    <row r="78" spans="1:26" ht="25" customHeight="1">
      <c r="A78" s="179"/>
      <c r="B78" s="211"/>
      <c r="C78" s="189" t="s">
        <v>604</v>
      </c>
      <c r="D78" s="304" t="s">
        <v>605</v>
      </c>
      <c r="E78" s="304"/>
      <c r="F78" s="184" t="s">
        <v>601</v>
      </c>
      <c r="G78" s="185">
        <v>34</v>
      </c>
      <c r="H78" s="265"/>
      <c r="I78" s="184">
        <f t="shared" si="0"/>
        <v>0</v>
      </c>
      <c r="J78" s="186">
        <v>0</v>
      </c>
      <c r="K78" s="187">
        <f t="shared" si="1"/>
        <v>0</v>
      </c>
      <c r="L78" s="187"/>
      <c r="M78" s="187">
        <f>ROUND(G78*(H78),2)</f>
        <v>0</v>
      </c>
      <c r="N78" s="187">
        <v>0</v>
      </c>
      <c r="O78" s="187"/>
      <c r="P78" s="190">
        <v>1.4E-3</v>
      </c>
      <c r="Q78" s="190"/>
      <c r="R78" s="190">
        <v>1.4E-3</v>
      </c>
      <c r="S78" s="190">
        <f t="shared" si="2"/>
        <v>4.8000000000000001E-2</v>
      </c>
      <c r="T78" s="188"/>
      <c r="U78" s="188"/>
      <c r="V78" s="199">
        <f t="shared" si="3"/>
        <v>0</v>
      </c>
      <c r="W78" s="52"/>
      <c r="X78">
        <v>0</v>
      </c>
      <c r="Z78">
        <v>0</v>
      </c>
    </row>
    <row r="79" spans="1:26" ht="25" customHeight="1">
      <c r="A79" s="179"/>
      <c r="B79" s="210"/>
      <c r="C79" s="180" t="s">
        <v>606</v>
      </c>
      <c r="D79" s="301" t="s">
        <v>607</v>
      </c>
      <c r="E79" s="301"/>
      <c r="F79" s="174" t="s">
        <v>109</v>
      </c>
      <c r="G79" s="175">
        <v>34</v>
      </c>
      <c r="H79" s="264"/>
      <c r="I79" s="174">
        <f t="shared" si="0"/>
        <v>0</v>
      </c>
      <c r="J79" s="186">
        <v>0</v>
      </c>
      <c r="K79" s="177">
        <f t="shared" si="1"/>
        <v>0</v>
      </c>
      <c r="L79" s="177">
        <f>ROUND(G79*(H79),2)</f>
        <v>0</v>
      </c>
      <c r="M79" s="177"/>
      <c r="N79" s="187">
        <v>0</v>
      </c>
      <c r="O79" s="177"/>
      <c r="P79" s="181">
        <v>5.0000000000000002E-5</v>
      </c>
      <c r="Q79" s="181"/>
      <c r="R79" s="181">
        <v>5.0000000000000002E-5</v>
      </c>
      <c r="S79" s="181">
        <f t="shared" si="2"/>
        <v>2E-3</v>
      </c>
      <c r="T79" s="178"/>
      <c r="U79" s="178"/>
      <c r="V79" s="196">
        <f t="shared" si="3"/>
        <v>0</v>
      </c>
      <c r="W79" s="52"/>
      <c r="X79">
        <v>0</v>
      </c>
      <c r="Z79">
        <v>0</v>
      </c>
    </row>
    <row r="80" spans="1:26" ht="25" customHeight="1">
      <c r="A80" s="179"/>
      <c r="B80" s="211"/>
      <c r="C80" s="189" t="s">
        <v>608</v>
      </c>
      <c r="D80" s="304" t="s">
        <v>609</v>
      </c>
      <c r="E80" s="304"/>
      <c r="F80" s="184" t="s">
        <v>601</v>
      </c>
      <c r="G80" s="185">
        <v>6</v>
      </c>
      <c r="H80" s="265"/>
      <c r="I80" s="184">
        <f t="shared" si="0"/>
        <v>0</v>
      </c>
      <c r="J80" s="186">
        <v>0</v>
      </c>
      <c r="K80" s="187">
        <f t="shared" si="1"/>
        <v>0</v>
      </c>
      <c r="L80" s="187"/>
      <c r="M80" s="187">
        <f>ROUND(G80*(H80),2)</f>
        <v>0</v>
      </c>
      <c r="N80" s="187">
        <v>0</v>
      </c>
      <c r="O80" s="187"/>
      <c r="P80" s="190">
        <v>1.06E-3</v>
      </c>
      <c r="Q80" s="190"/>
      <c r="R80" s="190">
        <v>1.06E-3</v>
      </c>
      <c r="S80" s="190">
        <f t="shared" si="2"/>
        <v>6.0000000000000001E-3</v>
      </c>
      <c r="T80" s="188"/>
      <c r="U80" s="188"/>
      <c r="V80" s="199">
        <f t="shared" si="3"/>
        <v>0</v>
      </c>
      <c r="W80" s="52"/>
      <c r="X80">
        <v>0</v>
      </c>
      <c r="Z80">
        <v>0</v>
      </c>
    </row>
    <row r="81" spans="1:26" ht="25" customHeight="1">
      <c r="A81" s="179"/>
      <c r="B81" s="210"/>
      <c r="C81" s="180" t="s">
        <v>610</v>
      </c>
      <c r="D81" s="301" t="s">
        <v>611</v>
      </c>
      <c r="E81" s="301"/>
      <c r="F81" s="174" t="s">
        <v>109</v>
      </c>
      <c r="G81" s="175">
        <v>12</v>
      </c>
      <c r="H81" s="264"/>
      <c r="I81" s="174">
        <f t="shared" si="0"/>
        <v>0</v>
      </c>
      <c r="J81" s="186">
        <v>0</v>
      </c>
      <c r="K81" s="177">
        <f t="shared" si="1"/>
        <v>0</v>
      </c>
      <c r="L81" s="177">
        <f>ROUND(G81*(H81),2)</f>
        <v>0</v>
      </c>
      <c r="M81" s="177"/>
      <c r="N81" s="187">
        <v>0</v>
      </c>
      <c r="O81" s="177"/>
      <c r="P81" s="181">
        <v>2.0000000000000002E-5</v>
      </c>
      <c r="Q81" s="181"/>
      <c r="R81" s="181">
        <v>2.0000000000000002E-5</v>
      </c>
      <c r="S81" s="181">
        <f t="shared" si="2"/>
        <v>0</v>
      </c>
      <c r="T81" s="178"/>
      <c r="U81" s="178"/>
      <c r="V81" s="196">
        <f t="shared" si="3"/>
        <v>0</v>
      </c>
      <c r="W81" s="52"/>
      <c r="X81">
        <v>0</v>
      </c>
      <c r="Z81">
        <v>0</v>
      </c>
    </row>
    <row r="82" spans="1:26" ht="25" customHeight="1">
      <c r="A82" s="179"/>
      <c r="B82" s="211"/>
      <c r="C82" s="189" t="s">
        <v>612</v>
      </c>
      <c r="D82" s="304" t="s">
        <v>613</v>
      </c>
      <c r="E82" s="304"/>
      <c r="F82" s="184" t="s">
        <v>242</v>
      </c>
      <c r="G82" s="185">
        <v>35</v>
      </c>
      <c r="H82" s="265"/>
      <c r="I82" s="184">
        <f t="shared" si="0"/>
        <v>0</v>
      </c>
      <c r="J82" s="186">
        <v>0</v>
      </c>
      <c r="K82" s="187">
        <f t="shared" si="1"/>
        <v>0</v>
      </c>
      <c r="L82" s="187"/>
      <c r="M82" s="187">
        <f>ROUND(G82*(H82),2)</f>
        <v>0</v>
      </c>
      <c r="N82" s="187">
        <v>0</v>
      </c>
      <c r="O82" s="187"/>
      <c r="P82" s="190">
        <v>0</v>
      </c>
      <c r="Q82" s="190"/>
      <c r="R82" s="190">
        <v>0</v>
      </c>
      <c r="S82" s="190">
        <f t="shared" si="2"/>
        <v>0</v>
      </c>
      <c r="T82" s="188"/>
      <c r="U82" s="188"/>
      <c r="V82" s="199">
        <f t="shared" si="3"/>
        <v>0</v>
      </c>
      <c r="W82" s="52"/>
      <c r="X82">
        <v>0</v>
      </c>
      <c r="Z82">
        <v>0</v>
      </c>
    </row>
    <row r="83" spans="1:26" ht="25" customHeight="1">
      <c r="A83" s="179"/>
      <c r="B83" s="210"/>
      <c r="C83" s="180" t="s">
        <v>614</v>
      </c>
      <c r="D83" s="301" t="s">
        <v>615</v>
      </c>
      <c r="E83" s="301"/>
      <c r="F83" s="174" t="s">
        <v>242</v>
      </c>
      <c r="G83" s="175">
        <v>35</v>
      </c>
      <c r="H83" s="264"/>
      <c r="I83" s="174">
        <f t="shared" si="0"/>
        <v>0</v>
      </c>
      <c r="J83" s="186">
        <v>0</v>
      </c>
      <c r="K83" s="177">
        <f t="shared" si="1"/>
        <v>0</v>
      </c>
      <c r="L83" s="177">
        <f>ROUND(G83*(H83),2)</f>
        <v>0</v>
      </c>
      <c r="M83" s="177"/>
      <c r="N83" s="187">
        <v>0</v>
      </c>
      <c r="O83" s="177"/>
      <c r="P83" s="181">
        <v>0</v>
      </c>
      <c r="Q83" s="181"/>
      <c r="R83" s="181">
        <v>0</v>
      </c>
      <c r="S83" s="181">
        <f t="shared" si="2"/>
        <v>0</v>
      </c>
      <c r="T83" s="178"/>
      <c r="U83" s="178"/>
      <c r="V83" s="196">
        <f t="shared" si="3"/>
        <v>0</v>
      </c>
      <c r="W83" s="52"/>
      <c r="X83">
        <v>0</v>
      </c>
      <c r="Z83">
        <v>0</v>
      </c>
    </row>
    <row r="84" spans="1:26" ht="25" customHeight="1">
      <c r="A84" s="179"/>
      <c r="B84" s="211"/>
      <c r="C84" s="189" t="s">
        <v>616</v>
      </c>
      <c r="D84" s="304" t="s">
        <v>617</v>
      </c>
      <c r="E84" s="304"/>
      <c r="F84" s="184" t="s">
        <v>242</v>
      </c>
      <c r="G84" s="185">
        <v>40</v>
      </c>
      <c r="H84" s="265"/>
      <c r="I84" s="184">
        <f t="shared" si="0"/>
        <v>0</v>
      </c>
      <c r="J84" s="186">
        <v>0</v>
      </c>
      <c r="K84" s="187">
        <f t="shared" si="1"/>
        <v>0</v>
      </c>
      <c r="L84" s="187"/>
      <c r="M84" s="187">
        <f>ROUND(G84*(H84),2)</f>
        <v>0</v>
      </c>
      <c r="N84" s="187">
        <v>0</v>
      </c>
      <c r="O84" s="187"/>
      <c r="P84" s="190">
        <v>0</v>
      </c>
      <c r="Q84" s="190"/>
      <c r="R84" s="190">
        <v>0</v>
      </c>
      <c r="S84" s="190">
        <f t="shared" si="2"/>
        <v>0</v>
      </c>
      <c r="T84" s="188"/>
      <c r="U84" s="188"/>
      <c r="V84" s="199">
        <f t="shared" si="3"/>
        <v>0</v>
      </c>
      <c r="W84" s="52"/>
      <c r="X84">
        <v>0</v>
      </c>
      <c r="Z84">
        <v>0</v>
      </c>
    </row>
    <row r="85" spans="1:26" ht="25" customHeight="1">
      <c r="A85" s="179"/>
      <c r="B85" s="210"/>
      <c r="C85" s="180" t="s">
        <v>618</v>
      </c>
      <c r="D85" s="301" t="s">
        <v>619</v>
      </c>
      <c r="E85" s="301"/>
      <c r="F85" s="174" t="s">
        <v>242</v>
      </c>
      <c r="G85" s="175">
        <v>40</v>
      </c>
      <c r="H85" s="264"/>
      <c r="I85" s="174">
        <f t="shared" si="0"/>
        <v>0</v>
      </c>
      <c r="J85" s="186">
        <v>0</v>
      </c>
      <c r="K85" s="177">
        <f t="shared" si="1"/>
        <v>0</v>
      </c>
      <c r="L85" s="177">
        <f>ROUND(G85*(H85),2)</f>
        <v>0</v>
      </c>
      <c r="M85" s="177"/>
      <c r="N85" s="187">
        <v>0</v>
      </c>
      <c r="O85" s="177"/>
      <c r="P85" s="181">
        <v>0</v>
      </c>
      <c r="Q85" s="181"/>
      <c r="R85" s="181">
        <v>0</v>
      </c>
      <c r="S85" s="181">
        <f t="shared" si="2"/>
        <v>0</v>
      </c>
      <c r="T85" s="178"/>
      <c r="U85" s="178"/>
      <c r="V85" s="196">
        <f t="shared" si="3"/>
        <v>0</v>
      </c>
      <c r="W85" s="52"/>
      <c r="X85">
        <v>0</v>
      </c>
      <c r="Z85">
        <v>0</v>
      </c>
    </row>
    <row r="86" spans="1:26" ht="25" customHeight="1">
      <c r="A86" s="179"/>
      <c r="B86" s="211"/>
      <c r="C86" s="189" t="s">
        <v>620</v>
      </c>
      <c r="D86" s="304" t="s">
        <v>621</v>
      </c>
      <c r="E86" s="304"/>
      <c r="F86" s="184" t="s">
        <v>242</v>
      </c>
      <c r="G86" s="185">
        <v>2</v>
      </c>
      <c r="H86" s="265"/>
      <c r="I86" s="184">
        <f t="shared" si="0"/>
        <v>0</v>
      </c>
      <c r="J86" s="186">
        <v>0</v>
      </c>
      <c r="K86" s="187">
        <f t="shared" si="1"/>
        <v>0</v>
      </c>
      <c r="L86" s="187"/>
      <c r="M86" s="187">
        <f>ROUND(G86*(H86),2)</f>
        <v>0</v>
      </c>
      <c r="N86" s="187">
        <v>0</v>
      </c>
      <c r="O86" s="187"/>
      <c r="P86" s="190">
        <v>5.1000000000000004E-4</v>
      </c>
      <c r="Q86" s="190"/>
      <c r="R86" s="190">
        <v>5.1000000000000004E-4</v>
      </c>
      <c r="S86" s="190">
        <f t="shared" si="2"/>
        <v>1E-3</v>
      </c>
      <c r="T86" s="188"/>
      <c r="U86" s="188"/>
      <c r="V86" s="199">
        <f t="shared" si="3"/>
        <v>0</v>
      </c>
      <c r="W86" s="52"/>
      <c r="X86">
        <v>0</v>
      </c>
      <c r="Z86">
        <v>0</v>
      </c>
    </row>
    <row r="87" spans="1:26" ht="25" customHeight="1">
      <c r="A87" s="179"/>
      <c r="B87" s="210"/>
      <c r="C87" s="180" t="s">
        <v>622</v>
      </c>
      <c r="D87" s="301" t="s">
        <v>623</v>
      </c>
      <c r="E87" s="301"/>
      <c r="F87" s="174" t="s">
        <v>242</v>
      </c>
      <c r="G87" s="175">
        <v>2</v>
      </c>
      <c r="H87" s="264"/>
      <c r="I87" s="174">
        <f t="shared" si="0"/>
        <v>0</v>
      </c>
      <c r="J87" s="186">
        <v>0</v>
      </c>
      <c r="K87" s="177">
        <f t="shared" si="1"/>
        <v>0</v>
      </c>
      <c r="L87" s="177">
        <f>ROUND(G87*(H87),2)</f>
        <v>0</v>
      </c>
      <c r="M87" s="177"/>
      <c r="N87" s="187">
        <v>0</v>
      </c>
      <c r="O87" s="177"/>
      <c r="P87" s="181">
        <v>0</v>
      </c>
      <c r="Q87" s="181"/>
      <c r="R87" s="181">
        <v>0</v>
      </c>
      <c r="S87" s="181">
        <f t="shared" si="2"/>
        <v>0</v>
      </c>
      <c r="T87" s="178"/>
      <c r="U87" s="178"/>
      <c r="V87" s="196">
        <f t="shared" si="3"/>
        <v>0</v>
      </c>
      <c r="W87" s="52"/>
      <c r="X87">
        <v>0</v>
      </c>
      <c r="Z87">
        <v>0</v>
      </c>
    </row>
    <row r="88" spans="1:26" ht="25" customHeight="1">
      <c r="A88" s="179"/>
      <c r="B88" s="211"/>
      <c r="C88" s="189" t="s">
        <v>624</v>
      </c>
      <c r="D88" s="304" t="s">
        <v>625</v>
      </c>
      <c r="E88" s="304"/>
      <c r="F88" s="184" t="s">
        <v>242</v>
      </c>
      <c r="G88" s="185">
        <v>2</v>
      </c>
      <c r="H88" s="265"/>
      <c r="I88" s="184">
        <f t="shared" si="0"/>
        <v>0</v>
      </c>
      <c r="J88" s="186">
        <v>0</v>
      </c>
      <c r="K88" s="187">
        <f t="shared" si="1"/>
        <v>0</v>
      </c>
      <c r="L88" s="187"/>
      <c r="M88" s="187">
        <f>ROUND(G88*(H88),2)</f>
        <v>0</v>
      </c>
      <c r="N88" s="187">
        <v>0</v>
      </c>
      <c r="O88" s="187"/>
      <c r="P88" s="190">
        <v>2.2000000000000001E-4</v>
      </c>
      <c r="Q88" s="190"/>
      <c r="R88" s="190">
        <v>2.2000000000000001E-4</v>
      </c>
      <c r="S88" s="190">
        <f t="shared" si="2"/>
        <v>0</v>
      </c>
      <c r="T88" s="188"/>
      <c r="U88" s="188"/>
      <c r="V88" s="199">
        <f t="shared" si="3"/>
        <v>0</v>
      </c>
      <c r="W88" s="52"/>
      <c r="X88">
        <v>0</v>
      </c>
      <c r="Z88">
        <v>0</v>
      </c>
    </row>
    <row r="89" spans="1:26" ht="25" customHeight="1">
      <c r="A89" s="179"/>
      <c r="B89" s="210"/>
      <c r="C89" s="180" t="s">
        <v>626</v>
      </c>
      <c r="D89" s="301" t="s">
        <v>627</v>
      </c>
      <c r="E89" s="301"/>
      <c r="F89" s="174" t="s">
        <v>242</v>
      </c>
      <c r="G89" s="175">
        <v>2</v>
      </c>
      <c r="H89" s="264"/>
      <c r="I89" s="174">
        <f t="shared" si="0"/>
        <v>0</v>
      </c>
      <c r="J89" s="186">
        <v>0</v>
      </c>
      <c r="K89" s="177">
        <f t="shared" si="1"/>
        <v>0</v>
      </c>
      <c r="L89" s="177">
        <f>ROUND(G89*(H89),2)</f>
        <v>0</v>
      </c>
      <c r="M89" s="177"/>
      <c r="N89" s="187">
        <v>0</v>
      </c>
      <c r="O89" s="177"/>
      <c r="P89" s="181">
        <v>0</v>
      </c>
      <c r="Q89" s="181"/>
      <c r="R89" s="181">
        <v>0</v>
      </c>
      <c r="S89" s="181">
        <f t="shared" si="2"/>
        <v>0</v>
      </c>
      <c r="T89" s="178"/>
      <c r="U89" s="178"/>
      <c r="V89" s="196">
        <f t="shared" si="3"/>
        <v>0</v>
      </c>
      <c r="W89" s="52"/>
      <c r="X89">
        <v>0</v>
      </c>
      <c r="Z89">
        <v>0</v>
      </c>
    </row>
    <row r="90" spans="1:26" ht="25" customHeight="1">
      <c r="A90" s="179"/>
      <c r="B90" s="211"/>
      <c r="C90" s="189" t="s">
        <v>628</v>
      </c>
      <c r="D90" s="304" t="s">
        <v>629</v>
      </c>
      <c r="E90" s="304"/>
      <c r="F90" s="184" t="s">
        <v>242</v>
      </c>
      <c r="G90" s="185">
        <v>2</v>
      </c>
      <c r="H90" s="265"/>
      <c r="I90" s="184">
        <f t="shared" si="0"/>
        <v>0</v>
      </c>
      <c r="J90" s="186">
        <v>0</v>
      </c>
      <c r="K90" s="187">
        <f t="shared" si="1"/>
        <v>0</v>
      </c>
      <c r="L90" s="187"/>
      <c r="M90" s="187">
        <f>ROUND(G90*(H90),2)</f>
        <v>0</v>
      </c>
      <c r="N90" s="187">
        <v>0</v>
      </c>
      <c r="O90" s="187"/>
      <c r="P90" s="190">
        <v>6.6E-4</v>
      </c>
      <c r="Q90" s="190"/>
      <c r="R90" s="190">
        <v>6.6E-4</v>
      </c>
      <c r="S90" s="190">
        <f t="shared" si="2"/>
        <v>1E-3</v>
      </c>
      <c r="T90" s="188"/>
      <c r="U90" s="188"/>
      <c r="V90" s="199">
        <f t="shared" si="3"/>
        <v>0</v>
      </c>
      <c r="W90" s="52"/>
      <c r="X90">
        <v>0</v>
      </c>
      <c r="Z90">
        <v>0</v>
      </c>
    </row>
    <row r="91" spans="1:26" ht="25" customHeight="1">
      <c r="A91" s="179"/>
      <c r="B91" s="210"/>
      <c r="C91" s="180" t="s">
        <v>630</v>
      </c>
      <c r="D91" s="301" t="s">
        <v>631</v>
      </c>
      <c r="E91" s="301"/>
      <c r="F91" s="174" t="s">
        <v>242</v>
      </c>
      <c r="G91" s="175">
        <v>2</v>
      </c>
      <c r="H91" s="264"/>
      <c r="I91" s="174">
        <f t="shared" si="0"/>
        <v>0</v>
      </c>
      <c r="J91" s="186">
        <v>0</v>
      </c>
      <c r="K91" s="177">
        <f t="shared" si="1"/>
        <v>0</v>
      </c>
      <c r="L91" s="177">
        <f>ROUND(G91*(H91),2)</f>
        <v>0</v>
      </c>
      <c r="M91" s="177"/>
      <c r="N91" s="187">
        <v>0</v>
      </c>
      <c r="O91" s="177"/>
      <c r="P91" s="181">
        <v>0</v>
      </c>
      <c r="Q91" s="181"/>
      <c r="R91" s="181">
        <v>0</v>
      </c>
      <c r="S91" s="181">
        <f t="shared" si="2"/>
        <v>0</v>
      </c>
      <c r="T91" s="178"/>
      <c r="U91" s="178"/>
      <c r="V91" s="196">
        <f t="shared" si="3"/>
        <v>0</v>
      </c>
      <c r="W91" s="52"/>
      <c r="X91">
        <v>0</v>
      </c>
      <c r="Z91">
        <v>0</v>
      </c>
    </row>
    <row r="92" spans="1:26" ht="25" customHeight="1">
      <c r="A92" s="179"/>
      <c r="B92" s="211"/>
      <c r="C92" s="189" t="s">
        <v>632</v>
      </c>
      <c r="D92" s="304" t="s">
        <v>633</v>
      </c>
      <c r="E92" s="304"/>
      <c r="F92" s="184" t="s">
        <v>242</v>
      </c>
      <c r="G92" s="185">
        <v>4</v>
      </c>
      <c r="H92" s="265"/>
      <c r="I92" s="184">
        <f t="shared" si="0"/>
        <v>0</v>
      </c>
      <c r="J92" s="186">
        <v>0</v>
      </c>
      <c r="K92" s="187">
        <f t="shared" si="1"/>
        <v>0</v>
      </c>
      <c r="L92" s="187"/>
      <c r="M92" s="187">
        <f>ROUND(G92*(H92),2)</f>
        <v>0</v>
      </c>
      <c r="N92" s="187">
        <v>0</v>
      </c>
      <c r="O92" s="187"/>
      <c r="P92" s="190">
        <v>2.1000000000000001E-4</v>
      </c>
      <c r="Q92" s="190"/>
      <c r="R92" s="190">
        <v>2.1000000000000001E-4</v>
      </c>
      <c r="S92" s="190">
        <f t="shared" si="2"/>
        <v>1E-3</v>
      </c>
      <c r="T92" s="188"/>
      <c r="U92" s="188"/>
      <c r="V92" s="199">
        <f t="shared" si="3"/>
        <v>0</v>
      </c>
      <c r="W92" s="52"/>
      <c r="X92">
        <v>0</v>
      </c>
      <c r="Z92">
        <v>0</v>
      </c>
    </row>
    <row r="93" spans="1:26" ht="25" customHeight="1">
      <c r="A93" s="179"/>
      <c r="B93" s="210"/>
      <c r="C93" s="180" t="s">
        <v>634</v>
      </c>
      <c r="D93" s="301" t="s">
        <v>635</v>
      </c>
      <c r="E93" s="301"/>
      <c r="F93" s="174" t="s">
        <v>242</v>
      </c>
      <c r="G93" s="175">
        <v>4</v>
      </c>
      <c r="H93" s="264"/>
      <c r="I93" s="174">
        <f t="shared" si="0"/>
        <v>0</v>
      </c>
      <c r="J93" s="186">
        <v>0</v>
      </c>
      <c r="K93" s="177">
        <f t="shared" si="1"/>
        <v>0</v>
      </c>
      <c r="L93" s="177">
        <f>ROUND(G93*(H93),2)</f>
        <v>0</v>
      </c>
      <c r="M93" s="177"/>
      <c r="N93" s="187">
        <v>0</v>
      </c>
      <c r="O93" s="177"/>
      <c r="P93" s="181">
        <v>0</v>
      </c>
      <c r="Q93" s="181"/>
      <c r="R93" s="181">
        <v>0</v>
      </c>
      <c r="S93" s="181">
        <f t="shared" si="2"/>
        <v>0</v>
      </c>
      <c r="T93" s="178"/>
      <c r="U93" s="178"/>
      <c r="V93" s="196">
        <f t="shared" si="3"/>
        <v>0</v>
      </c>
      <c r="W93" s="52"/>
      <c r="X93">
        <v>0</v>
      </c>
      <c r="Z93">
        <v>0</v>
      </c>
    </row>
    <row r="94" spans="1:26" ht="25" customHeight="1">
      <c r="A94" s="179"/>
      <c r="B94" s="211"/>
      <c r="C94" s="189" t="s">
        <v>636</v>
      </c>
      <c r="D94" s="304" t="s">
        <v>637</v>
      </c>
      <c r="E94" s="304"/>
      <c r="F94" s="184" t="s">
        <v>242</v>
      </c>
      <c r="G94" s="185">
        <v>4</v>
      </c>
      <c r="H94" s="265"/>
      <c r="I94" s="184">
        <f t="shared" si="0"/>
        <v>0</v>
      </c>
      <c r="J94" s="186">
        <v>0</v>
      </c>
      <c r="K94" s="187">
        <f t="shared" si="1"/>
        <v>0</v>
      </c>
      <c r="L94" s="187"/>
      <c r="M94" s="187">
        <f>ROUND(G94*(H94),2)</f>
        <v>0</v>
      </c>
      <c r="N94" s="187">
        <v>0</v>
      </c>
      <c r="O94" s="187"/>
      <c r="P94" s="190">
        <v>4.4000000000000002E-4</v>
      </c>
      <c r="Q94" s="190"/>
      <c r="R94" s="190">
        <v>4.4000000000000002E-4</v>
      </c>
      <c r="S94" s="190">
        <f t="shared" si="2"/>
        <v>2E-3</v>
      </c>
      <c r="T94" s="188"/>
      <c r="U94" s="188"/>
      <c r="V94" s="199">
        <f t="shared" si="3"/>
        <v>0</v>
      </c>
      <c r="W94" s="52"/>
      <c r="X94">
        <v>0</v>
      </c>
      <c r="Z94">
        <v>0</v>
      </c>
    </row>
    <row r="95" spans="1:26" ht="25" customHeight="1">
      <c r="A95" s="179"/>
      <c r="B95" s="210"/>
      <c r="C95" s="180" t="s">
        <v>638</v>
      </c>
      <c r="D95" s="301" t="s">
        <v>639</v>
      </c>
      <c r="E95" s="301"/>
      <c r="F95" s="174" t="s">
        <v>242</v>
      </c>
      <c r="G95" s="175">
        <v>4</v>
      </c>
      <c r="H95" s="264"/>
      <c r="I95" s="174">
        <f t="shared" si="0"/>
        <v>0</v>
      </c>
      <c r="J95" s="186">
        <v>0</v>
      </c>
      <c r="K95" s="177">
        <f t="shared" si="1"/>
        <v>0</v>
      </c>
      <c r="L95" s="177">
        <f>ROUND(G95*(H95),2)</f>
        <v>0</v>
      </c>
      <c r="M95" s="177"/>
      <c r="N95" s="187">
        <v>0</v>
      </c>
      <c r="O95" s="177"/>
      <c r="P95" s="181">
        <v>0</v>
      </c>
      <c r="Q95" s="181"/>
      <c r="R95" s="181">
        <v>0</v>
      </c>
      <c r="S95" s="181">
        <f t="shared" si="2"/>
        <v>0</v>
      </c>
      <c r="T95" s="178"/>
      <c r="U95" s="178"/>
      <c r="V95" s="196">
        <f t="shared" si="3"/>
        <v>0</v>
      </c>
      <c r="W95" s="52"/>
      <c r="X95">
        <v>0</v>
      </c>
      <c r="Z95">
        <v>0</v>
      </c>
    </row>
    <row r="96" spans="1:26" ht="25" customHeight="1">
      <c r="A96" s="179"/>
      <c r="B96" s="211"/>
      <c r="C96" s="189" t="s">
        <v>640</v>
      </c>
      <c r="D96" s="304" t="s">
        <v>641</v>
      </c>
      <c r="E96" s="304"/>
      <c r="F96" s="184" t="s">
        <v>136</v>
      </c>
      <c r="G96" s="185">
        <v>2</v>
      </c>
      <c r="H96" s="265"/>
      <c r="I96" s="184">
        <f t="shared" si="0"/>
        <v>0</v>
      </c>
      <c r="J96" s="186">
        <v>0</v>
      </c>
      <c r="K96" s="187">
        <f t="shared" si="1"/>
        <v>0</v>
      </c>
      <c r="L96" s="187"/>
      <c r="M96" s="187">
        <f>ROUND(G96*(H96),2)</f>
        <v>0</v>
      </c>
      <c r="N96" s="187">
        <v>0</v>
      </c>
      <c r="O96" s="187"/>
      <c r="P96" s="190">
        <v>3.1E-4</v>
      </c>
      <c r="Q96" s="190"/>
      <c r="R96" s="190">
        <v>3.1E-4</v>
      </c>
      <c r="S96" s="190">
        <f t="shared" si="2"/>
        <v>1E-3</v>
      </c>
      <c r="T96" s="188"/>
      <c r="U96" s="188"/>
      <c r="V96" s="199">
        <f t="shared" si="3"/>
        <v>0</v>
      </c>
      <c r="W96" s="52"/>
      <c r="X96">
        <v>0</v>
      </c>
      <c r="Z96">
        <v>0</v>
      </c>
    </row>
    <row r="97" spans="1:26" ht="25" customHeight="1">
      <c r="A97" s="179"/>
      <c r="B97" s="210"/>
      <c r="C97" s="180" t="s">
        <v>642</v>
      </c>
      <c r="D97" s="301" t="s">
        <v>643</v>
      </c>
      <c r="E97" s="301"/>
      <c r="F97" s="174" t="s">
        <v>242</v>
      </c>
      <c r="G97" s="175">
        <v>2</v>
      </c>
      <c r="H97" s="264"/>
      <c r="I97" s="174">
        <f t="shared" si="0"/>
        <v>0</v>
      </c>
      <c r="J97" s="186">
        <v>0</v>
      </c>
      <c r="K97" s="177">
        <f t="shared" si="1"/>
        <v>0</v>
      </c>
      <c r="L97" s="177">
        <f>ROUND(G97*(H97),2)</f>
        <v>0</v>
      </c>
      <c r="M97" s="177"/>
      <c r="N97" s="187">
        <v>0</v>
      </c>
      <c r="O97" s="177"/>
      <c r="P97" s="181">
        <v>0</v>
      </c>
      <c r="Q97" s="181"/>
      <c r="R97" s="181">
        <v>0</v>
      </c>
      <c r="S97" s="181">
        <f t="shared" si="2"/>
        <v>0</v>
      </c>
      <c r="T97" s="178"/>
      <c r="U97" s="178"/>
      <c r="V97" s="196">
        <f t="shared" si="3"/>
        <v>0</v>
      </c>
      <c r="W97" s="52"/>
      <c r="X97">
        <v>0</v>
      </c>
      <c r="Z97">
        <v>0</v>
      </c>
    </row>
    <row r="98" spans="1:26" ht="25" customHeight="1">
      <c r="A98" s="179"/>
      <c r="B98" s="211"/>
      <c r="C98" s="189" t="s">
        <v>644</v>
      </c>
      <c r="D98" s="304" t="s">
        <v>645</v>
      </c>
      <c r="E98" s="304"/>
      <c r="F98" s="184" t="s">
        <v>242</v>
      </c>
      <c r="G98" s="185">
        <v>2</v>
      </c>
      <c r="H98" s="265"/>
      <c r="I98" s="184">
        <f t="shared" si="0"/>
        <v>0</v>
      </c>
      <c r="J98" s="186">
        <v>0</v>
      </c>
      <c r="K98" s="187">
        <f t="shared" si="1"/>
        <v>0</v>
      </c>
      <c r="L98" s="187"/>
      <c r="M98" s="187">
        <f>ROUND(G98*(H98),2)</f>
        <v>0</v>
      </c>
      <c r="N98" s="187">
        <v>0</v>
      </c>
      <c r="O98" s="187"/>
      <c r="P98" s="190">
        <v>1.2099999999999999E-3</v>
      </c>
      <c r="Q98" s="190"/>
      <c r="R98" s="190">
        <v>1.2099999999999999E-3</v>
      </c>
      <c r="S98" s="190">
        <f t="shared" si="2"/>
        <v>2E-3</v>
      </c>
      <c r="T98" s="188"/>
      <c r="U98" s="188"/>
      <c r="V98" s="199">
        <f t="shared" si="3"/>
        <v>0</v>
      </c>
      <c r="W98" s="52"/>
      <c r="X98">
        <v>0</v>
      </c>
      <c r="Z98">
        <v>0</v>
      </c>
    </row>
    <row r="99" spans="1:26" ht="25" customHeight="1">
      <c r="A99" s="179"/>
      <c r="B99" s="210"/>
      <c r="C99" s="180" t="s">
        <v>646</v>
      </c>
      <c r="D99" s="301" t="s">
        <v>647</v>
      </c>
      <c r="E99" s="301"/>
      <c r="F99" s="174" t="s">
        <v>242</v>
      </c>
      <c r="G99" s="175">
        <v>2</v>
      </c>
      <c r="H99" s="264"/>
      <c r="I99" s="174">
        <f t="shared" si="0"/>
        <v>0</v>
      </c>
      <c r="J99" s="186">
        <v>0</v>
      </c>
      <c r="K99" s="177">
        <f t="shared" si="1"/>
        <v>0</v>
      </c>
      <c r="L99" s="177">
        <f>ROUND(G99*(H99),2)</f>
        <v>0</v>
      </c>
      <c r="M99" s="177"/>
      <c r="N99" s="187">
        <v>0</v>
      </c>
      <c r="O99" s="177"/>
      <c r="P99" s="181">
        <v>0</v>
      </c>
      <c r="Q99" s="181"/>
      <c r="R99" s="181">
        <v>0</v>
      </c>
      <c r="S99" s="181">
        <f t="shared" si="2"/>
        <v>0</v>
      </c>
      <c r="T99" s="178"/>
      <c r="U99" s="178"/>
      <c r="V99" s="196">
        <f t="shared" si="3"/>
        <v>0</v>
      </c>
      <c r="W99" s="52"/>
      <c r="X99">
        <v>0</v>
      </c>
      <c r="Z99">
        <v>0</v>
      </c>
    </row>
    <row r="100" spans="1:26" ht="25" customHeight="1">
      <c r="A100" s="179"/>
      <c r="B100" s="211"/>
      <c r="C100" s="189" t="s">
        <v>568</v>
      </c>
      <c r="D100" s="304" t="s">
        <v>648</v>
      </c>
      <c r="E100" s="304"/>
      <c r="F100" s="184" t="s">
        <v>242</v>
      </c>
      <c r="G100" s="185">
        <v>1254</v>
      </c>
      <c r="H100" s="265"/>
      <c r="I100" s="184">
        <f t="shared" si="0"/>
        <v>0</v>
      </c>
      <c r="J100" s="186">
        <v>0</v>
      </c>
      <c r="K100" s="187">
        <f t="shared" si="1"/>
        <v>0</v>
      </c>
      <c r="L100" s="187"/>
      <c r="M100" s="187">
        <f t="shared" ref="M100:M105" si="4">ROUND(G100*(H100),2)</f>
        <v>0</v>
      </c>
      <c r="N100" s="187">
        <v>0</v>
      </c>
      <c r="O100" s="187"/>
      <c r="P100" s="190">
        <v>0</v>
      </c>
      <c r="Q100" s="190"/>
      <c r="R100" s="190">
        <v>0</v>
      </c>
      <c r="S100" s="190">
        <f t="shared" si="2"/>
        <v>0</v>
      </c>
      <c r="T100" s="188"/>
      <c r="U100" s="188"/>
      <c r="V100" s="199">
        <f t="shared" si="3"/>
        <v>0</v>
      </c>
      <c r="W100" s="52"/>
      <c r="X100">
        <v>0</v>
      </c>
      <c r="Z100">
        <v>0</v>
      </c>
    </row>
    <row r="101" spans="1:26" ht="25" customHeight="1">
      <c r="A101" s="179"/>
      <c r="B101" s="211"/>
      <c r="C101" s="189" t="s">
        <v>566</v>
      </c>
      <c r="D101" s="304" t="s">
        <v>567</v>
      </c>
      <c r="E101" s="304"/>
      <c r="F101" s="184" t="s">
        <v>242</v>
      </c>
      <c r="G101" s="185">
        <v>1254</v>
      </c>
      <c r="H101" s="265"/>
      <c r="I101" s="184">
        <f t="shared" si="0"/>
        <v>0</v>
      </c>
      <c r="J101" s="186">
        <v>0</v>
      </c>
      <c r="K101" s="187">
        <f t="shared" si="1"/>
        <v>0</v>
      </c>
      <c r="L101" s="187"/>
      <c r="M101" s="187">
        <f t="shared" si="4"/>
        <v>0</v>
      </c>
      <c r="N101" s="187">
        <v>0</v>
      </c>
      <c r="O101" s="187"/>
      <c r="P101" s="190">
        <v>0</v>
      </c>
      <c r="Q101" s="190"/>
      <c r="R101" s="190">
        <v>0</v>
      </c>
      <c r="S101" s="190">
        <f t="shared" si="2"/>
        <v>0</v>
      </c>
      <c r="T101" s="188"/>
      <c r="U101" s="188"/>
      <c r="V101" s="199">
        <f t="shared" si="3"/>
        <v>0</v>
      </c>
      <c r="W101" s="52"/>
      <c r="X101">
        <v>0</v>
      </c>
      <c r="Z101">
        <v>0</v>
      </c>
    </row>
    <row r="102" spans="1:26" ht="25" customHeight="1">
      <c r="A102" s="179"/>
      <c r="B102" s="211"/>
      <c r="C102" s="189" t="s">
        <v>649</v>
      </c>
      <c r="D102" s="304" t="s">
        <v>650</v>
      </c>
      <c r="E102" s="304"/>
      <c r="F102" s="184" t="s">
        <v>242</v>
      </c>
      <c r="G102" s="185">
        <v>16</v>
      </c>
      <c r="H102" s="265"/>
      <c r="I102" s="184">
        <f t="shared" si="0"/>
        <v>0</v>
      </c>
      <c r="J102" s="186">
        <v>0</v>
      </c>
      <c r="K102" s="187">
        <f t="shared" si="1"/>
        <v>0</v>
      </c>
      <c r="L102" s="187"/>
      <c r="M102" s="187">
        <f t="shared" si="4"/>
        <v>0</v>
      </c>
      <c r="N102" s="187">
        <v>0</v>
      </c>
      <c r="O102" s="187"/>
      <c r="P102" s="190">
        <v>0</v>
      </c>
      <c r="Q102" s="190"/>
      <c r="R102" s="190">
        <v>0</v>
      </c>
      <c r="S102" s="190">
        <f t="shared" si="2"/>
        <v>0</v>
      </c>
      <c r="T102" s="188"/>
      <c r="U102" s="188"/>
      <c r="V102" s="199">
        <f t="shared" si="3"/>
        <v>0</v>
      </c>
      <c r="W102" s="52"/>
      <c r="X102">
        <v>0</v>
      </c>
      <c r="Z102">
        <v>0</v>
      </c>
    </row>
    <row r="103" spans="1:26" ht="25" customHeight="1">
      <c r="A103" s="179"/>
      <c r="B103" s="211"/>
      <c r="C103" s="189" t="s">
        <v>651</v>
      </c>
      <c r="D103" s="304" t="s">
        <v>652</v>
      </c>
      <c r="E103" s="304"/>
      <c r="F103" s="184" t="s">
        <v>242</v>
      </c>
      <c r="G103" s="185">
        <v>16</v>
      </c>
      <c r="H103" s="265"/>
      <c r="I103" s="184">
        <f t="shared" si="0"/>
        <v>0</v>
      </c>
      <c r="J103" s="186">
        <v>0</v>
      </c>
      <c r="K103" s="187">
        <f t="shared" si="1"/>
        <v>0</v>
      </c>
      <c r="L103" s="187"/>
      <c r="M103" s="187">
        <f t="shared" si="4"/>
        <v>0</v>
      </c>
      <c r="N103" s="187">
        <v>0</v>
      </c>
      <c r="O103" s="187"/>
      <c r="P103" s="190">
        <v>0</v>
      </c>
      <c r="Q103" s="190"/>
      <c r="R103" s="190">
        <v>0</v>
      </c>
      <c r="S103" s="190">
        <f t="shared" si="2"/>
        <v>0</v>
      </c>
      <c r="T103" s="188"/>
      <c r="U103" s="188"/>
      <c r="V103" s="199">
        <f t="shared" si="3"/>
        <v>0</v>
      </c>
      <c r="W103" s="52"/>
      <c r="X103">
        <v>0</v>
      </c>
      <c r="Z103">
        <v>0</v>
      </c>
    </row>
    <row r="104" spans="1:26" ht="25" customHeight="1">
      <c r="A104" s="179"/>
      <c r="B104" s="211"/>
      <c r="C104" s="189" t="s">
        <v>570</v>
      </c>
      <c r="D104" s="304" t="s">
        <v>653</v>
      </c>
      <c r="E104" s="304"/>
      <c r="F104" s="184" t="s">
        <v>242</v>
      </c>
      <c r="G104" s="185">
        <v>3</v>
      </c>
      <c r="H104" s="265"/>
      <c r="I104" s="184">
        <f t="shared" si="0"/>
        <v>0</v>
      </c>
      <c r="J104" s="186">
        <v>0</v>
      </c>
      <c r="K104" s="187">
        <f t="shared" si="1"/>
        <v>0</v>
      </c>
      <c r="L104" s="187"/>
      <c r="M104" s="187">
        <f t="shared" si="4"/>
        <v>0</v>
      </c>
      <c r="N104" s="187">
        <v>0</v>
      </c>
      <c r="O104" s="187"/>
      <c r="P104" s="190">
        <v>0</v>
      </c>
      <c r="Q104" s="190"/>
      <c r="R104" s="190">
        <v>0</v>
      </c>
      <c r="S104" s="190">
        <f t="shared" si="2"/>
        <v>0</v>
      </c>
      <c r="T104" s="188"/>
      <c r="U104" s="188"/>
      <c r="V104" s="199">
        <f t="shared" si="3"/>
        <v>0</v>
      </c>
      <c r="W104" s="52"/>
      <c r="X104">
        <v>0</v>
      </c>
      <c r="Z104">
        <v>0</v>
      </c>
    </row>
    <row r="105" spans="1:26" ht="25" customHeight="1">
      <c r="A105" s="179"/>
      <c r="B105" s="211"/>
      <c r="C105" s="189" t="s">
        <v>572</v>
      </c>
      <c r="D105" s="304" t="s">
        <v>654</v>
      </c>
      <c r="E105" s="304"/>
      <c r="F105" s="184" t="s">
        <v>242</v>
      </c>
      <c r="G105" s="185">
        <v>3</v>
      </c>
      <c r="H105" s="265"/>
      <c r="I105" s="184">
        <f t="shared" si="0"/>
        <v>0</v>
      </c>
      <c r="J105" s="186">
        <v>0</v>
      </c>
      <c r="K105" s="187">
        <f t="shared" si="1"/>
        <v>0</v>
      </c>
      <c r="L105" s="187"/>
      <c r="M105" s="187">
        <f t="shared" si="4"/>
        <v>0</v>
      </c>
      <c r="N105" s="187">
        <v>0</v>
      </c>
      <c r="O105" s="187"/>
      <c r="P105" s="190">
        <v>0</v>
      </c>
      <c r="Q105" s="190"/>
      <c r="R105" s="190">
        <v>0</v>
      </c>
      <c r="S105" s="190">
        <f t="shared" si="2"/>
        <v>0</v>
      </c>
      <c r="T105" s="188"/>
      <c r="U105" s="188"/>
      <c r="V105" s="199">
        <f t="shared" si="3"/>
        <v>0</v>
      </c>
      <c r="W105" s="52"/>
      <c r="X105">
        <v>0</v>
      </c>
      <c r="Z105">
        <v>0</v>
      </c>
    </row>
    <row r="106" spans="1:26" ht="25" customHeight="1">
      <c r="A106" s="179"/>
      <c r="B106" s="210"/>
      <c r="C106" s="180" t="s">
        <v>586</v>
      </c>
      <c r="D106" s="301" t="s">
        <v>587</v>
      </c>
      <c r="E106" s="301"/>
      <c r="F106" s="174" t="s">
        <v>527</v>
      </c>
      <c r="G106" s="175">
        <v>1</v>
      </c>
      <c r="H106" s="264"/>
      <c r="I106" s="174">
        <f t="shared" si="0"/>
        <v>0</v>
      </c>
      <c r="J106" s="186">
        <v>0</v>
      </c>
      <c r="K106" s="177">
        <f t="shared" si="1"/>
        <v>0</v>
      </c>
      <c r="L106" s="177">
        <f>ROUND(G106*(H106),2)</f>
        <v>0</v>
      </c>
      <c r="M106" s="177"/>
      <c r="N106" s="187">
        <v>0</v>
      </c>
      <c r="O106" s="177"/>
      <c r="P106" s="181">
        <v>0</v>
      </c>
      <c r="Q106" s="181"/>
      <c r="R106" s="181">
        <v>0</v>
      </c>
      <c r="S106" s="181">
        <f t="shared" si="2"/>
        <v>0</v>
      </c>
      <c r="T106" s="178"/>
      <c r="U106" s="178"/>
      <c r="V106" s="196">
        <f t="shared" si="3"/>
        <v>0</v>
      </c>
      <c r="W106" s="52"/>
      <c r="X106">
        <v>0</v>
      </c>
      <c r="Z106">
        <v>0</v>
      </c>
    </row>
    <row r="107" spans="1:26" ht="25" customHeight="1">
      <c r="A107" s="179"/>
      <c r="B107" s="210"/>
      <c r="C107" s="180" t="s">
        <v>590</v>
      </c>
      <c r="D107" s="301" t="s">
        <v>655</v>
      </c>
      <c r="E107" s="301"/>
      <c r="F107" s="174" t="s">
        <v>527</v>
      </c>
      <c r="G107" s="175">
        <v>1</v>
      </c>
      <c r="H107" s="264"/>
      <c r="I107" s="174">
        <f t="shared" si="0"/>
        <v>0</v>
      </c>
      <c r="J107" s="186">
        <v>0</v>
      </c>
      <c r="K107" s="177">
        <f t="shared" si="1"/>
        <v>0</v>
      </c>
      <c r="L107" s="177">
        <f>ROUND(G107*(H107),2)</f>
        <v>0</v>
      </c>
      <c r="M107" s="177"/>
      <c r="N107" s="187">
        <v>0</v>
      </c>
      <c r="O107" s="177"/>
      <c r="P107" s="181">
        <v>0</v>
      </c>
      <c r="Q107" s="181"/>
      <c r="R107" s="181">
        <v>0</v>
      </c>
      <c r="S107" s="181">
        <f t="shared" si="2"/>
        <v>0</v>
      </c>
      <c r="T107" s="178"/>
      <c r="U107" s="178"/>
      <c r="V107" s="196">
        <f t="shared" si="3"/>
        <v>0</v>
      </c>
      <c r="W107" s="52"/>
      <c r="X107">
        <v>0</v>
      </c>
      <c r="Z107">
        <v>0</v>
      </c>
    </row>
    <row r="108" spans="1:26" ht="25" customHeight="1">
      <c r="A108" s="179"/>
      <c r="B108" s="210"/>
      <c r="C108" s="180" t="s">
        <v>656</v>
      </c>
      <c r="D108" s="301" t="s">
        <v>657</v>
      </c>
      <c r="E108" s="301"/>
      <c r="F108" s="174" t="s">
        <v>527</v>
      </c>
      <c r="G108" s="175">
        <v>1</v>
      </c>
      <c r="H108" s="264"/>
      <c r="I108" s="174">
        <f t="shared" si="0"/>
        <v>0</v>
      </c>
      <c r="J108" s="186">
        <v>0</v>
      </c>
      <c r="K108" s="177">
        <f t="shared" si="1"/>
        <v>0</v>
      </c>
      <c r="L108" s="177">
        <f>ROUND(G108*(H108),2)</f>
        <v>0</v>
      </c>
      <c r="M108" s="177"/>
      <c r="N108" s="187">
        <v>0</v>
      </c>
      <c r="O108" s="177"/>
      <c r="P108" s="181">
        <v>0</v>
      </c>
      <c r="Q108" s="181"/>
      <c r="R108" s="181">
        <v>0</v>
      </c>
      <c r="S108" s="181">
        <f t="shared" si="2"/>
        <v>0</v>
      </c>
      <c r="T108" s="178"/>
      <c r="U108" s="178"/>
      <c r="V108" s="196">
        <f t="shared" si="3"/>
        <v>0</v>
      </c>
      <c r="W108" s="52"/>
      <c r="X108">
        <v>0</v>
      </c>
      <c r="Z108">
        <v>0</v>
      </c>
    </row>
    <row r="109" spans="1:26" ht="25" customHeight="1">
      <c r="A109" s="179"/>
      <c r="B109" s="210"/>
      <c r="C109" s="180" t="s">
        <v>596</v>
      </c>
      <c r="D109" s="301" t="s">
        <v>658</v>
      </c>
      <c r="E109" s="301"/>
      <c r="F109" s="174" t="s">
        <v>527</v>
      </c>
      <c r="G109" s="175">
        <v>1</v>
      </c>
      <c r="H109" s="264"/>
      <c r="I109" s="174">
        <f t="shared" si="0"/>
        <v>0</v>
      </c>
      <c r="J109" s="186">
        <v>0</v>
      </c>
      <c r="K109" s="177">
        <f t="shared" si="1"/>
        <v>0</v>
      </c>
      <c r="L109" s="177">
        <f>ROUND(G109*(H109),2)</f>
        <v>0</v>
      </c>
      <c r="M109" s="177"/>
      <c r="N109" s="187">
        <v>0</v>
      </c>
      <c r="O109" s="177"/>
      <c r="P109" s="181">
        <v>0</v>
      </c>
      <c r="Q109" s="181"/>
      <c r="R109" s="181">
        <v>0</v>
      </c>
      <c r="S109" s="181">
        <f t="shared" si="2"/>
        <v>0</v>
      </c>
      <c r="T109" s="178"/>
      <c r="U109" s="178"/>
      <c r="V109" s="196">
        <f t="shared" si="3"/>
        <v>0</v>
      </c>
      <c r="W109" s="52"/>
      <c r="X109">
        <v>0</v>
      </c>
      <c r="Z109">
        <v>0</v>
      </c>
    </row>
    <row r="110" spans="1:26" ht="25" customHeight="1">
      <c r="A110" s="179"/>
      <c r="B110" s="210"/>
      <c r="C110" s="180" t="s">
        <v>659</v>
      </c>
      <c r="D110" s="301" t="s">
        <v>660</v>
      </c>
      <c r="E110" s="301"/>
      <c r="F110" s="174" t="s">
        <v>527</v>
      </c>
      <c r="G110" s="175">
        <v>1</v>
      </c>
      <c r="H110" s="264"/>
      <c r="I110" s="174">
        <f t="shared" si="0"/>
        <v>0</v>
      </c>
      <c r="J110" s="186">
        <v>0</v>
      </c>
      <c r="K110" s="177">
        <f t="shared" si="1"/>
        <v>0</v>
      </c>
      <c r="L110" s="177">
        <f>ROUND(G110*(H110),2)</f>
        <v>0</v>
      </c>
      <c r="M110" s="177"/>
      <c r="N110" s="187">
        <v>0</v>
      </c>
      <c r="O110" s="177"/>
      <c r="P110" s="181">
        <v>0</v>
      </c>
      <c r="Q110" s="181"/>
      <c r="R110" s="181">
        <v>0</v>
      </c>
      <c r="S110" s="181">
        <f t="shared" si="2"/>
        <v>0</v>
      </c>
      <c r="T110" s="178"/>
      <c r="U110" s="178"/>
      <c r="V110" s="196">
        <f t="shared" si="3"/>
        <v>0</v>
      </c>
      <c r="W110" s="52"/>
      <c r="X110">
        <v>0</v>
      </c>
      <c r="Z110">
        <v>0</v>
      </c>
    </row>
    <row r="111" spans="1:26">
      <c r="A111" s="10"/>
      <c r="B111" s="54"/>
      <c r="C111" s="172">
        <v>923</v>
      </c>
      <c r="D111" s="300" t="s">
        <v>545</v>
      </c>
      <c r="E111" s="300"/>
      <c r="F111" s="66"/>
      <c r="G111" s="171"/>
      <c r="H111" s="66"/>
      <c r="I111" s="139">
        <f>ROUND((SUM(I75:I110))/1,2)</f>
        <v>0</v>
      </c>
      <c r="J111" s="138"/>
      <c r="K111" s="138"/>
      <c r="L111" s="138">
        <f>ROUND((SUM(L75:L110))/1,2)</f>
        <v>0</v>
      </c>
      <c r="M111" s="138">
        <f>ROUND((SUM(M75:M110))/1,2)</f>
        <v>0</v>
      </c>
      <c r="N111" s="138"/>
      <c r="O111" s="138"/>
      <c r="P111" s="182"/>
      <c r="Q111" s="1"/>
      <c r="R111" s="1"/>
      <c r="S111" s="182">
        <f>ROUND((SUM(S75:S110))/1,2)</f>
        <v>0.33</v>
      </c>
      <c r="T111" s="2"/>
      <c r="U111" s="2"/>
      <c r="V111" s="197">
        <f>ROUND((SUM(V75:V110))/1,2)</f>
        <v>0</v>
      </c>
      <c r="W111" s="52"/>
    </row>
    <row r="112" spans="1:26">
      <c r="A112" s="1"/>
      <c r="B112" s="206"/>
      <c r="C112" s="1"/>
      <c r="D112" s="1"/>
      <c r="E112" s="1"/>
      <c r="F112" s="1"/>
      <c r="G112" s="164"/>
      <c r="H112" s="131"/>
      <c r="I112" s="13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98"/>
      <c r="W112" s="52"/>
    </row>
    <row r="113" spans="1:26">
      <c r="A113" s="10"/>
      <c r="B113" s="54"/>
      <c r="C113" s="10"/>
      <c r="D113" s="302" t="s">
        <v>302</v>
      </c>
      <c r="E113" s="302"/>
      <c r="F113" s="10"/>
      <c r="G113" s="171"/>
      <c r="H113" s="66"/>
      <c r="I113" s="139">
        <f>ROUND((SUM(I74:I112))/2,2)</f>
        <v>0</v>
      </c>
      <c r="J113" s="10"/>
      <c r="K113" s="10"/>
      <c r="L113" s="10">
        <f>ROUND((SUM(L74:L112))/2,2)</f>
        <v>0</v>
      </c>
      <c r="M113" s="10">
        <f>ROUND((SUM(M74:M112))/2,2)</f>
        <v>0</v>
      </c>
      <c r="N113" s="10"/>
      <c r="O113" s="10"/>
      <c r="P113" s="182"/>
      <c r="Q113" s="1"/>
      <c r="R113" s="1"/>
      <c r="S113" s="182">
        <f>ROUND((SUM(S74:S112))/2,2)</f>
        <v>0.33</v>
      </c>
      <c r="T113" s="1"/>
      <c r="U113" s="1"/>
      <c r="V113" s="197">
        <f>ROUND((SUM(V74:V112))/2,2)</f>
        <v>0</v>
      </c>
      <c r="W113" s="52"/>
    </row>
    <row r="114" spans="1:26">
      <c r="A114" s="1"/>
      <c r="B114" s="212"/>
      <c r="C114" s="191"/>
      <c r="D114" s="303" t="s">
        <v>81</v>
      </c>
      <c r="E114" s="303"/>
      <c r="F114" s="191"/>
      <c r="G114" s="192"/>
      <c r="H114" s="193"/>
      <c r="I114" s="193">
        <f>ROUND((SUM(I74:I113))/3,2)</f>
        <v>0</v>
      </c>
      <c r="J114" s="191"/>
      <c r="K114" s="191">
        <f>ROUND((SUM(K74:K113))/3,2)</f>
        <v>0</v>
      </c>
      <c r="L114" s="191">
        <f>ROUND((SUM(L74:L113))/3,2)</f>
        <v>0</v>
      </c>
      <c r="M114" s="191">
        <f>ROUND((SUM(M74:M113))/3,2)</f>
        <v>0</v>
      </c>
      <c r="N114" s="191"/>
      <c r="O114" s="191"/>
      <c r="P114" s="192"/>
      <c r="Q114" s="191"/>
      <c r="R114" s="191"/>
      <c r="S114" s="192">
        <f>ROUND((SUM(S74:S113))/3,2)</f>
        <v>0.33</v>
      </c>
      <c r="T114" s="191"/>
      <c r="U114" s="191"/>
      <c r="V114" s="200">
        <f>ROUND((SUM(V74:V113))/3,2)</f>
        <v>0</v>
      </c>
      <c r="W114" s="52"/>
      <c r="Y114">
        <f>(SUM(Y74:Y113))</f>
        <v>0</v>
      </c>
      <c r="Z114">
        <f>(SUM(Z74:Z113))</f>
        <v>0</v>
      </c>
    </row>
    <row r="115" spans="1:26"/>
    <row r="116" spans="1:26"/>
    <row r="117" spans="1:26"/>
    <row r="118" spans="1:26"/>
    <row r="119" spans="1:26"/>
  </sheetData>
  <mergeCells count="84">
    <mergeCell ref="F18:H18"/>
    <mergeCell ref="B1:C1"/>
    <mergeCell ref="E1:F1"/>
    <mergeCell ref="B2:V2"/>
    <mergeCell ref="B3:V3"/>
    <mergeCell ref="B7:H7"/>
    <mergeCell ref="B9:H9"/>
    <mergeCell ref="B11:H11"/>
    <mergeCell ref="F14:H14"/>
    <mergeCell ref="F15:H15"/>
    <mergeCell ref="F16:H16"/>
    <mergeCell ref="F17:H17"/>
    <mergeCell ref="H1:I1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55:D55"/>
    <mergeCell ref="B56:D56"/>
    <mergeCell ref="B57:D57"/>
    <mergeCell ref="B59:D59"/>
    <mergeCell ref="B63:V63"/>
    <mergeCell ref="D81:E81"/>
    <mergeCell ref="B65:E65"/>
    <mergeCell ref="B66:E66"/>
    <mergeCell ref="B67:E67"/>
    <mergeCell ref="I65:P65"/>
    <mergeCell ref="D74:E74"/>
    <mergeCell ref="D75:E75"/>
    <mergeCell ref="D76:E76"/>
    <mergeCell ref="D77:E77"/>
    <mergeCell ref="D78:E78"/>
    <mergeCell ref="D79:E79"/>
    <mergeCell ref="D80:E80"/>
    <mergeCell ref="D93:E93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105:E105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13:E113"/>
    <mergeCell ref="D114:E114"/>
    <mergeCell ref="D106:E106"/>
    <mergeCell ref="D107:E107"/>
    <mergeCell ref="D108:E108"/>
    <mergeCell ref="D109:E109"/>
    <mergeCell ref="D110:E110"/>
    <mergeCell ref="D111:E111"/>
  </mergeCells>
  <hyperlinks>
    <hyperlink ref="B1:C1" location="A2:A2" tooltip="Klikni na prechod ku Kryciemu listu..." display="Krycí list rozpočtu" xr:uid="{00000000-0004-0000-0700-000000000000}"/>
    <hyperlink ref="E1:F1" location="A54:A54" tooltip="Klikni na prechod ku rekapitulácii..." display="Rekapitulácia rozpočtu" xr:uid="{00000000-0004-0000-0700-000001000000}"/>
    <hyperlink ref="H1:I1" location="B73:B73" tooltip="Klikni na prechod ku Rozpočet..." display="Rozpočet" xr:uid="{00000000-0004-0000-0700-000002000000}"/>
  </hyperlinks>
  <printOptions horizontalCentered="1" gridLines="1"/>
  <pageMargins left="1.1111111111111112E-2" right="1.1111111111111112E-2" top="0.75" bottom="0.75" header="0.3" footer="0.3"/>
  <pageSetup paperSize="9" scale="75" orientation="portrait" horizontalDpi="0" verticalDpi="0" r:id="rId1"/>
  <headerFooter>
    <oddHeader>&amp;C&amp;B&amp; Rozpočet ŠPORTOVÉ CENTRUM MARIÁNA TROLIGU / Ohrev podložia ľadovej plochy</oddHeader>
    <oddFooter>&amp;RStrana &amp;P z &amp;N    &amp;L&amp;7Spracované systémom Systematic® Kalkulus, tel.: 051 77 10 585</oddFooter>
  </headerFooter>
  <rowBreaks count="2" manualBreakCount="2">
    <brk id="40" max="16383" man="1"/>
    <brk id="6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139"/>
  <sheetViews>
    <sheetView workbookViewId="0">
      <pane ySplit="1" topLeftCell="A2" activePane="bottomLeft" state="frozen"/>
      <selection pane="bottomLeft" activeCell="T1" sqref="T1:U1048576"/>
    </sheetView>
  </sheetViews>
  <sheetFormatPr baseColWidth="10" defaultColWidth="10.83203125" defaultRowHeight="15" zeroHeight="1"/>
  <cols>
    <col min="1" max="1" width="1.6640625" customWidth="1"/>
    <col min="2" max="2" width="4.6640625" customWidth="1"/>
    <col min="3" max="3" width="12.6640625" customWidth="1"/>
    <col min="4" max="5" width="22.6640625" customWidth="1"/>
    <col min="6" max="7" width="9.6640625" customWidth="1"/>
    <col min="8" max="9" width="12.6640625" customWidth="1"/>
    <col min="10" max="10" width="10.6640625" hidden="1" customWidth="1"/>
    <col min="11" max="15" width="10.83203125" hidden="1" customWidth="1"/>
    <col min="16" max="16" width="9.6640625" customWidth="1"/>
    <col min="17" max="17" width="10.83203125" hidden="1" customWidth="1"/>
    <col min="18" max="18" width="10.83203125" customWidth="1"/>
    <col min="19" max="19" width="7.6640625" customWidth="1"/>
    <col min="20" max="21" width="10.83203125" hidden="1" customWidth="1"/>
    <col min="22" max="22" width="7.6640625" customWidth="1"/>
    <col min="23" max="23" width="2.6640625" customWidth="1"/>
    <col min="24" max="26" width="10.83203125" hidden="1" customWidth="1"/>
    <col min="27" max="27" width="9.1640625" customWidth="1"/>
  </cols>
  <sheetData>
    <row r="1" spans="1:23" ht="35" customHeight="1">
      <c r="A1" s="12"/>
      <c r="B1" s="348" t="s">
        <v>20</v>
      </c>
      <c r="C1" s="349"/>
      <c r="D1" s="12"/>
      <c r="E1" s="350" t="s">
        <v>0</v>
      </c>
      <c r="F1" s="351"/>
      <c r="G1" s="13"/>
      <c r="H1" s="362" t="s">
        <v>82</v>
      </c>
      <c r="I1" s="349"/>
      <c r="J1" s="158"/>
      <c r="K1" s="159"/>
      <c r="L1" s="159"/>
      <c r="M1" s="159"/>
      <c r="N1" s="159"/>
      <c r="O1" s="159"/>
      <c r="P1" s="160"/>
      <c r="Q1" s="110"/>
      <c r="R1" s="110"/>
      <c r="S1" s="110"/>
      <c r="T1" s="110"/>
      <c r="U1" s="110"/>
      <c r="V1" s="110"/>
      <c r="W1" s="52">
        <v>30.126000000000001</v>
      </c>
    </row>
    <row r="2" spans="1:23" ht="35" customHeight="1">
      <c r="A2" s="15"/>
      <c r="B2" s="352" t="s">
        <v>20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4"/>
      <c r="R2" s="354"/>
      <c r="S2" s="354"/>
      <c r="T2" s="354"/>
      <c r="U2" s="354"/>
      <c r="V2" s="355"/>
      <c r="W2" s="52"/>
    </row>
    <row r="3" spans="1:23" ht="18" customHeight="1">
      <c r="A3" s="15"/>
      <c r="B3" s="356" t="s">
        <v>1</v>
      </c>
      <c r="C3" s="357"/>
      <c r="D3" s="357"/>
      <c r="E3" s="357"/>
      <c r="F3" s="357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9"/>
      <c r="W3" s="52"/>
    </row>
    <row r="4" spans="1:23" ht="18" customHeight="1">
      <c r="A4" s="15"/>
      <c r="B4" s="40" t="s">
        <v>661</v>
      </c>
      <c r="C4" s="32"/>
      <c r="D4" s="23"/>
      <c r="E4" s="23"/>
      <c r="F4" s="41" t="s">
        <v>22</v>
      </c>
      <c r="G4" s="23"/>
      <c r="H4" s="23"/>
      <c r="I4" s="23"/>
      <c r="J4" s="23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111"/>
      <c r="W4" s="52"/>
    </row>
    <row r="5" spans="1:23" ht="18" customHeight="1">
      <c r="A5" s="15"/>
      <c r="B5" s="38"/>
      <c r="C5" s="32"/>
      <c r="D5" s="23"/>
      <c r="E5" s="23"/>
      <c r="F5" s="41" t="s">
        <v>23</v>
      </c>
      <c r="G5" s="23"/>
      <c r="H5" s="23"/>
      <c r="I5" s="23"/>
      <c r="J5" s="2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111"/>
      <c r="W5" s="52"/>
    </row>
    <row r="6" spans="1:23" ht="18" customHeight="1">
      <c r="A6" s="15"/>
      <c r="B6" s="42" t="s">
        <v>24</v>
      </c>
      <c r="C6" s="32"/>
      <c r="D6" s="41" t="s">
        <v>25</v>
      </c>
      <c r="E6" s="23"/>
      <c r="F6" s="41" t="s">
        <v>26</v>
      </c>
      <c r="G6" s="41" t="s">
        <v>27</v>
      </c>
      <c r="H6" s="23"/>
      <c r="I6" s="23"/>
      <c r="J6" s="2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111"/>
      <c r="W6" s="52"/>
    </row>
    <row r="7" spans="1:23" ht="20" customHeight="1">
      <c r="A7" s="15"/>
      <c r="B7" s="298" t="s">
        <v>28</v>
      </c>
      <c r="C7" s="299"/>
      <c r="D7" s="299"/>
      <c r="E7" s="299"/>
      <c r="F7" s="299"/>
      <c r="G7" s="299"/>
      <c r="H7" s="345"/>
      <c r="I7" s="44"/>
      <c r="J7" s="45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111"/>
      <c r="W7" s="52"/>
    </row>
    <row r="8" spans="1:23" ht="18" customHeight="1">
      <c r="A8" s="15"/>
      <c r="B8" s="46" t="s">
        <v>31</v>
      </c>
      <c r="C8" s="43"/>
      <c r="D8" s="26"/>
      <c r="E8" s="26"/>
      <c r="F8" s="47" t="s">
        <v>32</v>
      </c>
      <c r="G8" s="26"/>
      <c r="H8" s="26"/>
      <c r="I8" s="23"/>
      <c r="J8" s="2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111"/>
      <c r="W8" s="52"/>
    </row>
    <row r="9" spans="1:23" ht="20" customHeight="1">
      <c r="A9" s="15"/>
      <c r="B9" s="298" t="s">
        <v>29</v>
      </c>
      <c r="C9" s="299"/>
      <c r="D9" s="299"/>
      <c r="E9" s="299"/>
      <c r="F9" s="299"/>
      <c r="G9" s="299"/>
      <c r="H9" s="345"/>
      <c r="I9" s="45"/>
      <c r="J9" s="45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111"/>
      <c r="W9" s="52"/>
    </row>
    <row r="10" spans="1:23" ht="18" customHeight="1">
      <c r="A10" s="15"/>
      <c r="B10" s="42" t="s">
        <v>31</v>
      </c>
      <c r="C10" s="32"/>
      <c r="D10" s="23"/>
      <c r="E10" s="23"/>
      <c r="F10" s="41" t="s">
        <v>32</v>
      </c>
      <c r="G10" s="23"/>
      <c r="H10" s="23"/>
      <c r="I10" s="23"/>
      <c r="J10" s="2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111"/>
      <c r="W10" s="52"/>
    </row>
    <row r="11" spans="1:23" ht="20" customHeight="1">
      <c r="A11" s="15"/>
      <c r="B11" s="298" t="s">
        <v>30</v>
      </c>
      <c r="C11" s="299"/>
      <c r="D11" s="299"/>
      <c r="E11" s="299"/>
      <c r="F11" s="299"/>
      <c r="G11" s="299"/>
      <c r="H11" s="345"/>
      <c r="I11" s="45"/>
      <c r="J11" s="45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111"/>
      <c r="W11" s="52"/>
    </row>
    <row r="12" spans="1:23" ht="18" customHeight="1">
      <c r="A12" s="15"/>
      <c r="B12" s="42" t="s">
        <v>31</v>
      </c>
      <c r="C12" s="32"/>
      <c r="D12" s="23"/>
      <c r="E12" s="23"/>
      <c r="F12" s="41" t="s">
        <v>32</v>
      </c>
      <c r="G12" s="23"/>
      <c r="H12" s="23"/>
      <c r="I12" s="23"/>
      <c r="J12" s="23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111"/>
      <c r="W12" s="52"/>
    </row>
    <row r="13" spans="1:23" ht="18" customHeight="1">
      <c r="A13" s="15"/>
      <c r="B13" s="48"/>
      <c r="C13" s="49"/>
      <c r="D13" s="29"/>
      <c r="E13" s="29"/>
      <c r="F13" s="29"/>
      <c r="G13" s="29"/>
      <c r="H13" s="29"/>
      <c r="I13" s="32"/>
      <c r="J13" s="23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111"/>
      <c r="W13" s="52"/>
    </row>
    <row r="14" spans="1:23" ht="18" customHeight="1">
      <c r="A14" s="15"/>
      <c r="B14" s="53" t="s">
        <v>6</v>
      </c>
      <c r="C14" s="61" t="s">
        <v>53</v>
      </c>
      <c r="D14" s="60" t="s">
        <v>54</v>
      </c>
      <c r="E14" s="65" t="s">
        <v>55</v>
      </c>
      <c r="F14" s="291" t="s">
        <v>39</v>
      </c>
      <c r="G14" s="281"/>
      <c r="H14" s="346"/>
      <c r="I14" s="32"/>
      <c r="J14" s="23"/>
      <c r="K14" s="24"/>
      <c r="L14" s="24"/>
      <c r="M14" s="24"/>
      <c r="N14" s="24"/>
      <c r="O14" s="72"/>
      <c r="P14" s="80">
        <v>0</v>
      </c>
      <c r="Q14" s="76"/>
      <c r="R14" s="24"/>
      <c r="S14" s="24"/>
      <c r="T14" s="24"/>
      <c r="U14" s="24"/>
      <c r="V14" s="111"/>
      <c r="W14" s="52"/>
    </row>
    <row r="15" spans="1:23" ht="18" customHeight="1">
      <c r="A15" s="15"/>
      <c r="B15" s="54" t="s">
        <v>33</v>
      </c>
      <c r="C15" s="62">
        <f>'SO 7405'!E58</f>
        <v>0</v>
      </c>
      <c r="D15" s="57">
        <f>'SO 7405'!F58</f>
        <v>0</v>
      </c>
      <c r="E15" s="66">
        <f>'SO 7405'!G58</f>
        <v>0</v>
      </c>
      <c r="F15" s="347"/>
      <c r="G15" s="285"/>
      <c r="H15" s="333"/>
      <c r="I15" s="23"/>
      <c r="J15" s="23"/>
      <c r="K15" s="24"/>
      <c r="L15" s="24"/>
      <c r="M15" s="24"/>
      <c r="N15" s="24"/>
      <c r="O15" s="72"/>
      <c r="P15" s="81"/>
      <c r="Q15" s="76"/>
      <c r="R15" s="24"/>
      <c r="S15" s="24"/>
      <c r="T15" s="24"/>
      <c r="U15" s="24"/>
      <c r="V15" s="111"/>
      <c r="W15" s="52"/>
    </row>
    <row r="16" spans="1:23" ht="18" customHeight="1">
      <c r="A16" s="15"/>
      <c r="B16" s="53" t="s">
        <v>34</v>
      </c>
      <c r="C16" s="90">
        <f>'SO 7405'!E64</f>
        <v>0</v>
      </c>
      <c r="D16" s="91">
        <f>'SO 7405'!F64</f>
        <v>0</v>
      </c>
      <c r="E16" s="92">
        <f>'SO 7405'!G64</f>
        <v>0</v>
      </c>
      <c r="F16" s="280" t="s">
        <v>40</v>
      </c>
      <c r="G16" s="285"/>
      <c r="H16" s="333"/>
      <c r="I16" s="23"/>
      <c r="J16" s="23"/>
      <c r="K16" s="24"/>
      <c r="L16" s="24"/>
      <c r="M16" s="24"/>
      <c r="N16" s="24"/>
      <c r="O16" s="72"/>
      <c r="P16" s="82">
        <f>(SUM(Z81:Z133))</f>
        <v>0</v>
      </c>
      <c r="Q16" s="76"/>
      <c r="R16" s="24"/>
      <c r="S16" s="24"/>
      <c r="T16" s="24"/>
      <c r="U16" s="24"/>
      <c r="V16" s="111"/>
      <c r="W16" s="52"/>
    </row>
    <row r="17" spans="1:26" ht="18" customHeight="1">
      <c r="A17" s="15"/>
      <c r="B17" s="54" t="s">
        <v>35</v>
      </c>
      <c r="C17" s="62"/>
      <c r="D17" s="57"/>
      <c r="E17" s="66"/>
      <c r="F17" s="282" t="s">
        <v>41</v>
      </c>
      <c r="G17" s="285"/>
      <c r="H17" s="333"/>
      <c r="I17" s="23"/>
      <c r="J17" s="23"/>
      <c r="K17" s="24"/>
      <c r="L17" s="24"/>
      <c r="M17" s="24"/>
      <c r="N17" s="24"/>
      <c r="O17" s="72"/>
      <c r="P17" s="82">
        <f>(SUM(Y81:Y133))</f>
        <v>0</v>
      </c>
      <c r="Q17" s="76"/>
      <c r="R17" s="24"/>
      <c r="S17" s="24"/>
      <c r="T17" s="24"/>
      <c r="U17" s="24"/>
      <c r="V17" s="111"/>
      <c r="W17" s="52"/>
    </row>
    <row r="18" spans="1:26" ht="18" customHeight="1">
      <c r="A18" s="15"/>
      <c r="B18" s="55" t="s">
        <v>36</v>
      </c>
      <c r="C18" s="63"/>
      <c r="D18" s="58"/>
      <c r="E18" s="67"/>
      <c r="F18" s="284"/>
      <c r="G18" s="290"/>
      <c r="H18" s="333"/>
      <c r="I18" s="23"/>
      <c r="J18" s="23"/>
      <c r="K18" s="24"/>
      <c r="L18" s="24"/>
      <c r="M18" s="24"/>
      <c r="N18" s="24"/>
      <c r="O18" s="72"/>
      <c r="P18" s="81"/>
      <c r="Q18" s="76"/>
      <c r="R18" s="24"/>
      <c r="S18" s="24"/>
      <c r="T18" s="24"/>
      <c r="U18" s="24"/>
      <c r="V18" s="111"/>
      <c r="W18" s="52"/>
    </row>
    <row r="19" spans="1:26" ht="18" customHeight="1">
      <c r="A19" s="15"/>
      <c r="B19" s="55" t="s">
        <v>37</v>
      </c>
      <c r="C19" s="64"/>
      <c r="D19" s="59"/>
      <c r="E19" s="67"/>
      <c r="F19" s="360"/>
      <c r="G19" s="332"/>
      <c r="H19" s="361"/>
      <c r="I19" s="23"/>
      <c r="J19" s="23"/>
      <c r="K19" s="24"/>
      <c r="L19" s="24"/>
      <c r="M19" s="24"/>
      <c r="N19" s="24"/>
      <c r="O19" s="72"/>
      <c r="P19" s="81"/>
      <c r="Q19" s="76"/>
      <c r="R19" s="24"/>
      <c r="S19" s="24"/>
      <c r="T19" s="24"/>
      <c r="U19" s="24"/>
      <c r="V19" s="111"/>
      <c r="W19" s="52"/>
    </row>
    <row r="20" spans="1:26" ht="18" customHeight="1">
      <c r="A20" s="15"/>
      <c r="B20" s="51" t="s">
        <v>38</v>
      </c>
      <c r="C20" s="56"/>
      <c r="D20" s="93"/>
      <c r="E20" s="94">
        <f>SUM(E15:E19)</f>
        <v>0</v>
      </c>
      <c r="F20" s="277" t="s">
        <v>38</v>
      </c>
      <c r="G20" s="283"/>
      <c r="H20" s="346"/>
      <c r="I20" s="32"/>
      <c r="J20" s="23"/>
      <c r="K20" s="24"/>
      <c r="L20" s="24"/>
      <c r="M20" s="24"/>
      <c r="N20" s="24"/>
      <c r="O20" s="72"/>
      <c r="P20" s="83">
        <f>SUM(P14:P19)</f>
        <v>0</v>
      </c>
      <c r="Q20" s="76"/>
      <c r="R20" s="24"/>
      <c r="S20" s="24"/>
      <c r="T20" s="24"/>
      <c r="U20" s="24"/>
      <c r="V20" s="111"/>
      <c r="W20" s="52"/>
    </row>
    <row r="21" spans="1:26" ht="18" customHeight="1">
      <c r="A21" s="15"/>
      <c r="B21" s="46" t="s">
        <v>47</v>
      </c>
      <c r="C21" s="50"/>
      <c r="D21" s="89"/>
      <c r="E21" s="68">
        <f>((E15*U22*0)+(E16*V22*0)+(E17*W22*0))/100</f>
        <v>0</v>
      </c>
      <c r="F21" s="288" t="s">
        <v>50</v>
      </c>
      <c r="G21" s="285"/>
      <c r="H21" s="333"/>
      <c r="I21" s="23"/>
      <c r="J21" s="23"/>
      <c r="K21" s="24"/>
      <c r="L21" s="24"/>
      <c r="M21" s="24"/>
      <c r="N21" s="24"/>
      <c r="O21" s="72"/>
      <c r="P21" s="82">
        <f>((E15*X22*0)+(E16*Y22*0)+(E17*Z22*0))/100</f>
        <v>0</v>
      </c>
      <c r="Q21" s="76"/>
      <c r="R21" s="24"/>
      <c r="S21" s="24"/>
      <c r="T21" s="24"/>
      <c r="U21" s="24"/>
      <c r="V21" s="111"/>
      <c r="W21" s="52"/>
    </row>
    <row r="22" spans="1:26" ht="18" customHeight="1">
      <c r="A22" s="15"/>
      <c r="B22" s="42" t="s">
        <v>48</v>
      </c>
      <c r="C22" s="34"/>
      <c r="D22" s="70"/>
      <c r="E22" s="69">
        <f>((E15*U23*0)+(E16*V23*0)+(E17*W23*0))/100</f>
        <v>0</v>
      </c>
      <c r="F22" s="288" t="s">
        <v>51</v>
      </c>
      <c r="G22" s="285"/>
      <c r="H22" s="333"/>
      <c r="I22" s="23"/>
      <c r="J22" s="23"/>
      <c r="K22" s="24"/>
      <c r="L22" s="24"/>
      <c r="M22" s="24"/>
      <c r="N22" s="24"/>
      <c r="O22" s="72"/>
      <c r="P22" s="82">
        <f>((E15*X23*0)+(E16*Y23*0)+(E17*Z23*0))/100</f>
        <v>0</v>
      </c>
      <c r="Q22" s="76"/>
      <c r="R22" s="24"/>
      <c r="S22" s="24"/>
      <c r="T22" s="24"/>
      <c r="U22" s="24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>
      <c r="A23" s="15"/>
      <c r="B23" s="42" t="s">
        <v>49</v>
      </c>
      <c r="C23" s="34"/>
      <c r="D23" s="70"/>
      <c r="E23" s="69">
        <f>((E15*U24*0)+(E16*V24*0)+(E17*W24*0))/100</f>
        <v>0</v>
      </c>
      <c r="F23" s="288" t="s">
        <v>52</v>
      </c>
      <c r="G23" s="285"/>
      <c r="H23" s="333"/>
      <c r="I23" s="23"/>
      <c r="J23" s="23"/>
      <c r="K23" s="24"/>
      <c r="L23" s="24"/>
      <c r="M23" s="24"/>
      <c r="N23" s="24"/>
      <c r="O23" s="72"/>
      <c r="P23" s="82">
        <f>((E15*X24*0)+(E16*Y24*0)+(E17*Z24*0))/100</f>
        <v>0</v>
      </c>
      <c r="Q23" s="76"/>
      <c r="R23" s="24"/>
      <c r="S23" s="24"/>
      <c r="T23" s="24"/>
      <c r="U23" s="24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>
      <c r="A24" s="15"/>
      <c r="B24" s="38"/>
      <c r="C24" s="34"/>
      <c r="D24" s="70"/>
      <c r="E24" s="70"/>
      <c r="F24" s="344"/>
      <c r="G24" s="290"/>
      <c r="H24" s="333"/>
      <c r="I24" s="23"/>
      <c r="J24" s="23"/>
      <c r="K24" s="24"/>
      <c r="L24" s="24"/>
      <c r="M24" s="24"/>
      <c r="N24" s="24"/>
      <c r="O24" s="72"/>
      <c r="P24" s="84"/>
      <c r="Q24" s="76"/>
      <c r="R24" s="24"/>
      <c r="S24" s="24"/>
      <c r="T24" s="24"/>
      <c r="U24" s="24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>
      <c r="A25" s="15"/>
      <c r="B25" s="42"/>
      <c r="C25" s="34"/>
      <c r="D25" s="70"/>
      <c r="E25" s="70"/>
      <c r="F25" s="331" t="s">
        <v>38</v>
      </c>
      <c r="G25" s="332"/>
      <c r="H25" s="333"/>
      <c r="I25" s="23"/>
      <c r="J25" s="23"/>
      <c r="K25" s="24"/>
      <c r="L25" s="24"/>
      <c r="M25" s="24"/>
      <c r="N25" s="24"/>
      <c r="O25" s="72"/>
      <c r="P25" s="83">
        <f>SUM(E21:E24)+SUM(P21:P24)</f>
        <v>0</v>
      </c>
      <c r="Q25" s="76"/>
      <c r="R25" s="24"/>
      <c r="S25" s="24"/>
      <c r="T25" s="24"/>
      <c r="U25" s="24"/>
      <c r="V25" s="111"/>
      <c r="W25" s="52"/>
    </row>
    <row r="26" spans="1:26" ht="18" customHeight="1">
      <c r="A26" s="15"/>
      <c r="B26" s="108" t="s">
        <v>58</v>
      </c>
      <c r="C26" s="96"/>
      <c r="D26" s="98"/>
      <c r="E26" s="104"/>
      <c r="F26" s="277" t="s">
        <v>42</v>
      </c>
      <c r="G26" s="334"/>
      <c r="H26" s="335"/>
      <c r="I26" s="21"/>
      <c r="J26" s="21"/>
      <c r="K26" s="22"/>
      <c r="L26" s="22"/>
      <c r="M26" s="22"/>
      <c r="N26" s="22"/>
      <c r="O26" s="73"/>
      <c r="P26" s="85"/>
      <c r="Q26" s="77"/>
      <c r="R26" s="22"/>
      <c r="S26" s="22"/>
      <c r="T26" s="22"/>
      <c r="U26" s="22"/>
      <c r="V26" s="113"/>
      <c r="W26" s="52"/>
    </row>
    <row r="27" spans="1:26" ht="18" customHeight="1">
      <c r="A27" s="15"/>
      <c r="B27" s="39"/>
      <c r="C27" s="36"/>
      <c r="D27" s="71"/>
      <c r="E27" s="105"/>
      <c r="F27" s="336" t="s">
        <v>43</v>
      </c>
      <c r="G27" s="271"/>
      <c r="H27" s="337"/>
      <c r="I27" s="26"/>
      <c r="J27" s="26"/>
      <c r="K27" s="27"/>
      <c r="L27" s="27"/>
      <c r="M27" s="27"/>
      <c r="N27" s="27"/>
      <c r="O27" s="74"/>
      <c r="P27" s="86">
        <f>E20+P20+E25+P25</f>
        <v>0</v>
      </c>
      <c r="Q27" s="78"/>
      <c r="R27" s="27"/>
      <c r="S27" s="27"/>
      <c r="T27" s="27"/>
      <c r="U27" s="27"/>
      <c r="V27" s="114"/>
      <c r="W27" s="52"/>
    </row>
    <row r="28" spans="1:26" ht="18" customHeight="1">
      <c r="A28" s="15"/>
      <c r="B28" s="19"/>
      <c r="C28" s="37"/>
      <c r="D28" s="15"/>
      <c r="E28" s="106"/>
      <c r="F28" s="338" t="s">
        <v>44</v>
      </c>
      <c r="G28" s="339"/>
      <c r="H28" s="215">
        <f>P27-SUM('SO 7405'!K81:'SO 7405'!K133)</f>
        <v>0</v>
      </c>
      <c r="I28" s="29"/>
      <c r="J28" s="29"/>
      <c r="K28" s="30"/>
      <c r="L28" s="30"/>
      <c r="M28" s="30"/>
      <c r="N28" s="30"/>
      <c r="O28" s="75"/>
      <c r="P28" s="87">
        <f>ROUND(((ROUND(H28,2)*23)*1/100),2)</f>
        <v>0</v>
      </c>
      <c r="Q28" s="79"/>
      <c r="R28" s="30"/>
      <c r="S28" s="30"/>
      <c r="T28" s="30"/>
      <c r="U28" s="30"/>
      <c r="V28" s="115"/>
      <c r="W28" s="52"/>
    </row>
    <row r="29" spans="1:26" ht="18" customHeight="1">
      <c r="A29" s="15"/>
      <c r="B29" s="19"/>
      <c r="C29" s="37"/>
      <c r="D29" s="15"/>
      <c r="E29" s="106"/>
      <c r="F29" s="340" t="s">
        <v>45</v>
      </c>
      <c r="G29" s="341"/>
      <c r="H29" s="33">
        <f>SUM('SO 7405'!K81:'SO 7405'!K133)</f>
        <v>0</v>
      </c>
      <c r="I29" s="23"/>
      <c r="J29" s="23"/>
      <c r="K29" s="24"/>
      <c r="L29" s="24"/>
      <c r="M29" s="24"/>
      <c r="N29" s="24"/>
      <c r="O29" s="72"/>
      <c r="P29" s="80">
        <f>ROUND(((ROUND(H29,2)*0)/100),2)</f>
        <v>0</v>
      </c>
      <c r="Q29" s="76"/>
      <c r="R29" s="24"/>
      <c r="S29" s="24"/>
      <c r="T29" s="24"/>
      <c r="U29" s="24"/>
      <c r="V29" s="111"/>
      <c r="W29" s="52"/>
    </row>
    <row r="30" spans="1:26" ht="18" customHeight="1">
      <c r="A30" s="15"/>
      <c r="B30" s="19"/>
      <c r="C30" s="37"/>
      <c r="D30" s="15"/>
      <c r="E30" s="106"/>
      <c r="F30" s="342" t="s">
        <v>46</v>
      </c>
      <c r="G30" s="343"/>
      <c r="H30" s="101"/>
      <c r="I30" s="102"/>
      <c r="J30" s="29"/>
      <c r="K30" s="30"/>
      <c r="L30" s="30"/>
      <c r="M30" s="30"/>
      <c r="N30" s="30"/>
      <c r="O30" s="75"/>
      <c r="P30" s="103">
        <f>SUM(P27:P29)</f>
        <v>0</v>
      </c>
      <c r="Q30" s="76"/>
      <c r="R30" s="24"/>
      <c r="S30" s="24"/>
      <c r="T30" s="24"/>
      <c r="U30" s="24"/>
      <c r="V30" s="111"/>
      <c r="W30" s="52"/>
    </row>
    <row r="31" spans="1:26" ht="18" customHeight="1">
      <c r="A31" s="15"/>
      <c r="B31" s="20"/>
      <c r="C31" s="31"/>
      <c r="D31" s="99"/>
      <c r="E31" s="107"/>
      <c r="F31" s="271"/>
      <c r="G31" s="276"/>
      <c r="H31" s="34"/>
      <c r="I31" s="23"/>
      <c r="J31" s="23"/>
      <c r="K31" s="24"/>
      <c r="L31" s="24"/>
      <c r="M31" s="24"/>
      <c r="N31" s="24"/>
      <c r="O31" s="72"/>
      <c r="P31" s="88"/>
      <c r="Q31" s="76"/>
      <c r="R31" s="24"/>
      <c r="S31" s="24"/>
      <c r="T31" s="24"/>
      <c r="U31" s="24"/>
      <c r="V31" s="111"/>
      <c r="W31" s="52"/>
    </row>
    <row r="32" spans="1:26" ht="18" customHeight="1">
      <c r="A32" s="15"/>
      <c r="B32" s="108" t="s">
        <v>56</v>
      </c>
      <c r="C32" s="100"/>
      <c r="D32" s="28"/>
      <c r="E32" s="109" t="s">
        <v>57</v>
      </c>
      <c r="F32" s="71"/>
      <c r="G32" s="28"/>
      <c r="H32" s="35"/>
      <c r="I32" s="21"/>
      <c r="J32" s="21"/>
      <c r="K32" s="22"/>
      <c r="L32" s="22"/>
      <c r="M32" s="22"/>
      <c r="N32" s="22"/>
      <c r="O32" s="22"/>
      <c r="P32" s="18"/>
      <c r="Q32" s="22"/>
      <c r="R32" s="22"/>
      <c r="S32" s="22"/>
      <c r="T32" s="22"/>
      <c r="U32" s="22"/>
      <c r="V32" s="113"/>
      <c r="W32" s="52"/>
    </row>
    <row r="33" spans="1:23" ht="18" customHeight="1">
      <c r="A33" s="15"/>
      <c r="B33" s="39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6"/>
      <c r="W33" s="52"/>
    </row>
    <row r="34" spans="1:23" ht="18" customHeight="1">
      <c r="A34" s="15"/>
      <c r="B34" s="19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7"/>
      <c r="W34" s="52"/>
    </row>
    <row r="35" spans="1:23" ht="18" customHeight="1">
      <c r="A35" s="15"/>
      <c r="B35" s="19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7"/>
      <c r="W35" s="52"/>
    </row>
    <row r="36" spans="1:23" ht="18" customHeight="1">
      <c r="A36" s="15"/>
      <c r="B36" s="19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7"/>
      <c r="W36" s="52"/>
    </row>
    <row r="37" spans="1:23" ht="18" customHeight="1">
      <c r="A37" s="15"/>
      <c r="B37" s="20"/>
      <c r="C37" s="31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18"/>
      <c r="W37" s="52"/>
    </row>
    <row r="38" spans="1:23" ht="18" customHeight="1">
      <c r="A38" s="15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>
      <c r="A39" s="15"/>
      <c r="B39" s="19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3"/>
    </row>
    <row r="40" spans="1:23" ht="18" customHeight="1">
      <c r="A40" s="15"/>
      <c r="B40" s="19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3"/>
    </row>
    <row r="41" spans="1:23">
      <c r="A41" s="15"/>
      <c r="B41" s="19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3"/>
    </row>
    <row r="42" spans="1:23">
      <c r="A42" s="129"/>
      <c r="B42" s="20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3"/>
    </row>
    <row r="43" spans="1:23">
      <c r="A43" s="129"/>
      <c r="B43" s="203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2"/>
    </row>
    <row r="44" spans="1:23" ht="35" customHeight="1">
      <c r="A44" s="129"/>
      <c r="B44" s="321" t="s">
        <v>0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3"/>
      <c r="W44" s="52"/>
    </row>
    <row r="45" spans="1:23">
      <c r="A45" s="129"/>
      <c r="B45" s="20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6"/>
      <c r="W45" s="52"/>
    </row>
    <row r="46" spans="1:23" ht="20" customHeight="1">
      <c r="A46" s="201"/>
      <c r="B46" s="305" t="s">
        <v>28</v>
      </c>
      <c r="C46" s="306"/>
      <c r="D46" s="306"/>
      <c r="E46" s="307"/>
      <c r="F46" s="327" t="s">
        <v>25</v>
      </c>
      <c r="G46" s="306"/>
      <c r="H46" s="307"/>
      <c r="I46" s="128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7"/>
      <c r="W46" s="52"/>
    </row>
    <row r="47" spans="1:23" ht="20" customHeight="1">
      <c r="A47" s="201"/>
      <c r="B47" s="305" t="s">
        <v>29</v>
      </c>
      <c r="C47" s="306"/>
      <c r="D47" s="306"/>
      <c r="E47" s="307"/>
      <c r="F47" s="327" t="s">
        <v>23</v>
      </c>
      <c r="G47" s="306"/>
      <c r="H47" s="307"/>
      <c r="I47" s="128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7"/>
      <c r="W47" s="52"/>
    </row>
    <row r="48" spans="1:23" ht="20" customHeight="1">
      <c r="A48" s="201"/>
      <c r="B48" s="305" t="s">
        <v>30</v>
      </c>
      <c r="C48" s="306"/>
      <c r="D48" s="306"/>
      <c r="E48" s="307"/>
      <c r="F48" s="327" t="s">
        <v>62</v>
      </c>
      <c r="G48" s="306"/>
      <c r="H48" s="307"/>
      <c r="I48" s="128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7"/>
      <c r="W48" s="52"/>
    </row>
    <row r="49" spans="1:26" ht="30" customHeight="1">
      <c r="A49" s="201"/>
      <c r="B49" s="328" t="s">
        <v>1</v>
      </c>
      <c r="C49" s="329"/>
      <c r="D49" s="329"/>
      <c r="E49" s="329"/>
      <c r="F49" s="329"/>
      <c r="G49" s="329"/>
      <c r="H49" s="329"/>
      <c r="I49" s="33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7"/>
      <c r="W49" s="52"/>
    </row>
    <row r="50" spans="1:26">
      <c r="A50" s="15"/>
      <c r="B50" s="205" t="s">
        <v>661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7"/>
      <c r="W50" s="52"/>
    </row>
    <row r="51" spans="1:26">
      <c r="A51" s="15"/>
      <c r="B51" s="19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7"/>
      <c r="W51" s="52"/>
    </row>
    <row r="52" spans="1:26">
      <c r="A52" s="15"/>
      <c r="B52" s="19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7"/>
      <c r="W52" s="52"/>
    </row>
    <row r="53" spans="1:26">
      <c r="A53" s="15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7"/>
      <c r="W53" s="52"/>
    </row>
    <row r="54" spans="1:26">
      <c r="A54" s="2"/>
      <c r="B54" s="319" t="s">
        <v>59</v>
      </c>
      <c r="C54" s="320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7"/>
      <c r="W54" s="52"/>
    </row>
    <row r="55" spans="1:26">
      <c r="A55" s="10"/>
      <c r="B55" s="317" t="s">
        <v>64</v>
      </c>
      <c r="C55" s="311"/>
      <c r="D55" s="31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8"/>
      <c r="W55" s="214"/>
      <c r="X55" s="137"/>
      <c r="Y55" s="137"/>
      <c r="Z55" s="137"/>
    </row>
    <row r="56" spans="1:26">
      <c r="A56" s="10"/>
      <c r="B56" s="318" t="s">
        <v>662</v>
      </c>
      <c r="C56" s="277"/>
      <c r="D56" s="277"/>
      <c r="E56" s="66">
        <f>'SO 7405'!L85</f>
        <v>0</v>
      </c>
      <c r="F56" s="66">
        <f>'SO 7405'!M85</f>
        <v>0</v>
      </c>
      <c r="G56" s="66">
        <f>'SO 7405'!I85</f>
        <v>0</v>
      </c>
      <c r="H56" s="138">
        <f>'SO 7405'!S85</f>
        <v>0.02</v>
      </c>
      <c r="I56" s="138">
        <f>'SO 7405'!V85</f>
        <v>0</v>
      </c>
      <c r="J56" s="138"/>
      <c r="K56" s="138"/>
      <c r="L56" s="138"/>
      <c r="M56" s="138"/>
      <c r="N56" s="138"/>
      <c r="O56" s="138"/>
      <c r="P56" s="138"/>
      <c r="Q56" s="137"/>
      <c r="R56" s="137"/>
      <c r="S56" s="137"/>
      <c r="T56" s="137"/>
      <c r="U56" s="137"/>
      <c r="V56" s="149"/>
      <c r="W56" s="214"/>
      <c r="X56" s="137"/>
      <c r="Y56" s="137"/>
      <c r="Z56" s="137"/>
    </row>
    <row r="57" spans="1:26">
      <c r="A57" s="10"/>
      <c r="B57" s="318" t="s">
        <v>67</v>
      </c>
      <c r="C57" s="277"/>
      <c r="D57" s="277"/>
      <c r="E57" s="66">
        <f>'SO 7405'!L104</f>
        <v>0</v>
      </c>
      <c r="F57" s="66">
        <f>'SO 7405'!M104</f>
        <v>0</v>
      </c>
      <c r="G57" s="66">
        <f>'SO 7405'!I104</f>
        <v>0</v>
      </c>
      <c r="H57" s="138">
        <f>'SO 7405'!S104</f>
        <v>1166.31</v>
      </c>
      <c r="I57" s="138">
        <f>'SO 7405'!V104</f>
        <v>0</v>
      </c>
      <c r="J57" s="138"/>
      <c r="K57" s="138"/>
      <c r="L57" s="138"/>
      <c r="M57" s="138"/>
      <c r="N57" s="138"/>
      <c r="O57" s="138"/>
      <c r="P57" s="138"/>
      <c r="Q57" s="137"/>
      <c r="R57" s="137"/>
      <c r="S57" s="137"/>
      <c r="T57" s="137"/>
      <c r="U57" s="137"/>
      <c r="V57" s="149"/>
      <c r="W57" s="214"/>
      <c r="X57" s="137"/>
      <c r="Y57" s="137"/>
      <c r="Z57" s="137"/>
    </row>
    <row r="58" spans="1:26">
      <c r="A58" s="10"/>
      <c r="B58" s="312" t="s">
        <v>64</v>
      </c>
      <c r="C58" s="302"/>
      <c r="D58" s="302"/>
      <c r="E58" s="139">
        <f>'SO 7405'!L106</f>
        <v>0</v>
      </c>
      <c r="F58" s="139">
        <f>'SO 7405'!M106</f>
        <v>0</v>
      </c>
      <c r="G58" s="139">
        <f>'SO 7405'!I106</f>
        <v>0</v>
      </c>
      <c r="H58" s="140">
        <f>'SO 7405'!S106</f>
        <v>1166.33</v>
      </c>
      <c r="I58" s="140">
        <f>'SO 7405'!V106</f>
        <v>0</v>
      </c>
      <c r="J58" s="140"/>
      <c r="K58" s="140"/>
      <c r="L58" s="140"/>
      <c r="M58" s="140"/>
      <c r="N58" s="140"/>
      <c r="O58" s="140"/>
      <c r="P58" s="140"/>
      <c r="Q58" s="137"/>
      <c r="R58" s="137"/>
      <c r="S58" s="137"/>
      <c r="T58" s="137"/>
      <c r="U58" s="137"/>
      <c r="V58" s="149"/>
      <c r="W58" s="214"/>
      <c r="X58" s="137"/>
      <c r="Y58" s="137"/>
      <c r="Z58" s="137"/>
    </row>
    <row r="59" spans="1:26">
      <c r="A59" s="1"/>
      <c r="B59" s="206"/>
      <c r="C59" s="1"/>
      <c r="D59" s="1"/>
      <c r="E59" s="131"/>
      <c r="F59" s="131"/>
      <c r="G59" s="131"/>
      <c r="H59" s="132"/>
      <c r="I59" s="132"/>
      <c r="J59" s="132"/>
      <c r="K59" s="132"/>
      <c r="L59" s="132"/>
      <c r="M59" s="132"/>
      <c r="N59" s="132"/>
      <c r="O59" s="132"/>
      <c r="P59" s="132"/>
      <c r="V59" s="150"/>
      <c r="W59" s="52"/>
    </row>
    <row r="60" spans="1:26">
      <c r="A60" s="10"/>
      <c r="B60" s="312" t="s">
        <v>70</v>
      </c>
      <c r="C60" s="302"/>
      <c r="D60" s="302"/>
      <c r="E60" s="66"/>
      <c r="F60" s="66"/>
      <c r="G60" s="66"/>
      <c r="H60" s="138"/>
      <c r="I60" s="138"/>
      <c r="J60" s="138"/>
      <c r="K60" s="138"/>
      <c r="L60" s="138"/>
      <c r="M60" s="138"/>
      <c r="N60" s="138"/>
      <c r="O60" s="138"/>
      <c r="P60" s="138"/>
      <c r="Q60" s="137"/>
      <c r="R60" s="137"/>
      <c r="S60" s="137"/>
      <c r="T60" s="137"/>
      <c r="U60" s="137"/>
      <c r="V60" s="149"/>
      <c r="W60" s="214"/>
      <c r="X60" s="137"/>
      <c r="Y60" s="137"/>
      <c r="Z60" s="137"/>
    </row>
    <row r="61" spans="1:26">
      <c r="A61" s="10"/>
      <c r="B61" s="318" t="s">
        <v>71</v>
      </c>
      <c r="C61" s="277"/>
      <c r="D61" s="277"/>
      <c r="E61" s="66">
        <f>'SO 7405'!L115</f>
        <v>0</v>
      </c>
      <c r="F61" s="66">
        <f>'SO 7405'!M115</f>
        <v>0</v>
      </c>
      <c r="G61" s="66">
        <f>'SO 7405'!I115</f>
        <v>0</v>
      </c>
      <c r="H61" s="138">
        <f>'SO 7405'!S115</f>
        <v>0.48</v>
      </c>
      <c r="I61" s="138">
        <f>'SO 7405'!V115</f>
        <v>0</v>
      </c>
      <c r="J61" s="138"/>
      <c r="K61" s="138"/>
      <c r="L61" s="138"/>
      <c r="M61" s="138"/>
      <c r="N61" s="138"/>
      <c r="O61" s="138"/>
      <c r="P61" s="138"/>
      <c r="Q61" s="137"/>
      <c r="R61" s="137"/>
      <c r="S61" s="137"/>
      <c r="T61" s="137"/>
      <c r="U61" s="137"/>
      <c r="V61" s="149"/>
      <c r="W61" s="214"/>
      <c r="X61" s="137"/>
      <c r="Y61" s="137"/>
      <c r="Z61" s="137"/>
    </row>
    <row r="62" spans="1:26">
      <c r="A62" s="10"/>
      <c r="B62" s="318" t="s">
        <v>663</v>
      </c>
      <c r="C62" s="277"/>
      <c r="D62" s="277"/>
      <c r="E62" s="66">
        <f>'SO 7405'!L121</f>
        <v>0</v>
      </c>
      <c r="F62" s="66">
        <f>'SO 7405'!M121</f>
        <v>0</v>
      </c>
      <c r="G62" s="66">
        <f>'SO 7405'!I121</f>
        <v>0</v>
      </c>
      <c r="H62" s="138">
        <f>'SO 7405'!S121</f>
        <v>0</v>
      </c>
      <c r="I62" s="138">
        <f>'SO 7405'!V121</f>
        <v>0</v>
      </c>
      <c r="J62" s="138"/>
      <c r="K62" s="138"/>
      <c r="L62" s="138"/>
      <c r="M62" s="138"/>
      <c r="N62" s="138"/>
      <c r="O62" s="138"/>
      <c r="P62" s="138"/>
      <c r="Q62" s="137"/>
      <c r="R62" s="137"/>
      <c r="S62" s="137"/>
      <c r="T62" s="137"/>
      <c r="U62" s="137"/>
      <c r="V62" s="149"/>
      <c r="W62" s="214"/>
      <c r="X62" s="137"/>
      <c r="Y62" s="137"/>
      <c r="Z62" s="137"/>
    </row>
    <row r="63" spans="1:26">
      <c r="A63" s="10"/>
      <c r="B63" s="318" t="s">
        <v>75</v>
      </c>
      <c r="C63" s="277"/>
      <c r="D63" s="277"/>
      <c r="E63" s="66">
        <f>'SO 7405'!L131</f>
        <v>0</v>
      </c>
      <c r="F63" s="66">
        <f>'SO 7405'!M131</f>
        <v>0</v>
      </c>
      <c r="G63" s="66">
        <f>'SO 7405'!I131</f>
        <v>0</v>
      </c>
      <c r="H63" s="138">
        <f>'SO 7405'!S131</f>
        <v>0</v>
      </c>
      <c r="I63" s="138">
        <f>'SO 7405'!V131</f>
        <v>0</v>
      </c>
      <c r="J63" s="138"/>
      <c r="K63" s="138"/>
      <c r="L63" s="138"/>
      <c r="M63" s="138"/>
      <c r="N63" s="138"/>
      <c r="O63" s="138"/>
      <c r="P63" s="138"/>
      <c r="Q63" s="137"/>
      <c r="R63" s="137"/>
      <c r="S63" s="137"/>
      <c r="T63" s="137"/>
      <c r="U63" s="137"/>
      <c r="V63" s="149"/>
      <c r="W63" s="214"/>
      <c r="X63" s="137"/>
      <c r="Y63" s="137"/>
      <c r="Z63" s="137"/>
    </row>
    <row r="64" spans="1:26">
      <c r="A64" s="10"/>
      <c r="B64" s="312" t="s">
        <v>70</v>
      </c>
      <c r="C64" s="302"/>
      <c r="D64" s="302"/>
      <c r="E64" s="139">
        <f>'SO 7405'!L133</f>
        <v>0</v>
      </c>
      <c r="F64" s="139">
        <f>'SO 7405'!M133</f>
        <v>0</v>
      </c>
      <c r="G64" s="139">
        <f>'SO 7405'!I133</f>
        <v>0</v>
      </c>
      <c r="H64" s="140">
        <f>'SO 7405'!S133</f>
        <v>0.48</v>
      </c>
      <c r="I64" s="140">
        <f>'SO 7405'!V133</f>
        <v>0</v>
      </c>
      <c r="J64" s="140"/>
      <c r="K64" s="140"/>
      <c r="L64" s="140"/>
      <c r="M64" s="140"/>
      <c r="N64" s="140"/>
      <c r="O64" s="140"/>
      <c r="P64" s="140"/>
      <c r="Q64" s="137"/>
      <c r="R64" s="137"/>
      <c r="S64" s="137"/>
      <c r="T64" s="137"/>
      <c r="U64" s="137"/>
      <c r="V64" s="149"/>
      <c r="W64" s="214"/>
      <c r="X64" s="137"/>
      <c r="Y64" s="137"/>
      <c r="Z64" s="137"/>
    </row>
    <row r="65" spans="1:26">
      <c r="A65" s="1"/>
      <c r="B65" s="206"/>
      <c r="C65" s="1"/>
      <c r="D65" s="1"/>
      <c r="E65" s="131"/>
      <c r="F65" s="131"/>
      <c r="G65" s="131"/>
      <c r="H65" s="132"/>
      <c r="I65" s="132"/>
      <c r="J65" s="132"/>
      <c r="K65" s="132"/>
      <c r="L65" s="132"/>
      <c r="M65" s="132"/>
      <c r="N65" s="132"/>
      <c r="O65" s="132"/>
      <c r="P65" s="132"/>
      <c r="V65" s="150"/>
      <c r="W65" s="52"/>
    </row>
    <row r="66" spans="1:26">
      <c r="A66" s="141"/>
      <c r="B66" s="313" t="s">
        <v>81</v>
      </c>
      <c r="C66" s="314"/>
      <c r="D66" s="314"/>
      <c r="E66" s="143">
        <f>'SO 7405'!L134</f>
        <v>0</v>
      </c>
      <c r="F66" s="143">
        <f>'SO 7405'!M134</f>
        <v>0</v>
      </c>
      <c r="G66" s="143">
        <f>'SO 7405'!I134</f>
        <v>0</v>
      </c>
      <c r="H66" s="144">
        <f>'SO 7405'!S134</f>
        <v>1166.81</v>
      </c>
      <c r="I66" s="144">
        <f>'SO 7405'!V134</f>
        <v>0</v>
      </c>
      <c r="J66" s="145"/>
      <c r="K66" s="145"/>
      <c r="L66" s="145"/>
      <c r="M66" s="145"/>
      <c r="N66" s="145"/>
      <c r="O66" s="145"/>
      <c r="P66" s="145"/>
      <c r="Q66" s="146"/>
      <c r="R66" s="146"/>
      <c r="S66" s="146"/>
      <c r="T66" s="146"/>
      <c r="U66" s="146"/>
      <c r="V66" s="151"/>
      <c r="W66" s="214"/>
      <c r="X66" s="142"/>
      <c r="Y66" s="142"/>
      <c r="Z66" s="142"/>
    </row>
    <row r="67" spans="1:26">
      <c r="A67" s="15"/>
      <c r="B67" s="19"/>
      <c r="C67" s="3"/>
      <c r="D67" s="3"/>
      <c r="E67" s="14"/>
      <c r="F67" s="14"/>
      <c r="G67" s="14"/>
      <c r="H67" s="152"/>
      <c r="I67" s="152"/>
      <c r="J67" s="152"/>
      <c r="K67" s="152"/>
      <c r="L67" s="152"/>
      <c r="M67" s="152"/>
      <c r="N67" s="152"/>
      <c r="O67" s="152"/>
      <c r="P67" s="152"/>
      <c r="Q67" s="11"/>
      <c r="R67" s="11"/>
      <c r="S67" s="11"/>
      <c r="T67" s="11"/>
      <c r="U67" s="11"/>
      <c r="V67" s="11"/>
      <c r="W67" s="52"/>
    </row>
    <row r="68" spans="1:26">
      <c r="A68" s="15"/>
      <c r="B68" s="19"/>
      <c r="C68" s="3"/>
      <c r="D68" s="3"/>
      <c r="E68" s="14"/>
      <c r="F68" s="14"/>
      <c r="G68" s="14"/>
      <c r="H68" s="152"/>
      <c r="I68" s="152"/>
      <c r="J68" s="152"/>
      <c r="K68" s="152"/>
      <c r="L68" s="152"/>
      <c r="M68" s="152"/>
      <c r="N68" s="152"/>
      <c r="O68" s="152"/>
      <c r="P68" s="152"/>
      <c r="Q68" s="11"/>
      <c r="R68" s="11"/>
      <c r="S68" s="11"/>
      <c r="T68" s="11"/>
      <c r="U68" s="11"/>
      <c r="V68" s="11"/>
      <c r="W68" s="52"/>
    </row>
    <row r="69" spans="1:26">
      <c r="A69" s="15"/>
      <c r="B69" s="20"/>
      <c r="C69" s="8"/>
      <c r="D69" s="8"/>
      <c r="E69" s="25"/>
      <c r="F69" s="25"/>
      <c r="G69" s="25"/>
      <c r="H69" s="153"/>
      <c r="I69" s="153"/>
      <c r="J69" s="153"/>
      <c r="K69" s="153"/>
      <c r="L69" s="153"/>
      <c r="M69" s="153"/>
      <c r="N69" s="153"/>
      <c r="O69" s="153"/>
      <c r="P69" s="153"/>
      <c r="Q69" s="16"/>
      <c r="R69" s="16"/>
      <c r="S69" s="16"/>
      <c r="T69" s="16"/>
      <c r="U69" s="16"/>
      <c r="V69" s="16"/>
      <c r="W69" s="52"/>
    </row>
    <row r="70" spans="1:26" ht="35" customHeight="1">
      <c r="A70" s="1"/>
      <c r="B70" s="315" t="s">
        <v>82</v>
      </c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52"/>
    </row>
    <row r="71" spans="1:26">
      <c r="A71" s="15"/>
      <c r="B71" s="95"/>
      <c r="C71" s="28"/>
      <c r="D71" s="28"/>
      <c r="E71" s="97"/>
      <c r="F71" s="97"/>
      <c r="G71" s="97"/>
      <c r="H71" s="167"/>
      <c r="I71" s="167"/>
      <c r="J71" s="167"/>
      <c r="K71" s="167"/>
      <c r="L71" s="167"/>
      <c r="M71" s="167"/>
      <c r="N71" s="167"/>
      <c r="O71" s="167"/>
      <c r="P71" s="167"/>
      <c r="Q71" s="168"/>
      <c r="R71" s="168"/>
      <c r="S71" s="168"/>
      <c r="T71" s="168"/>
      <c r="U71" s="168"/>
      <c r="V71" s="168"/>
      <c r="W71" s="52"/>
    </row>
    <row r="72" spans="1:26" ht="20" customHeight="1">
      <c r="A72" s="201"/>
      <c r="B72" s="324" t="s">
        <v>28</v>
      </c>
      <c r="C72" s="325"/>
      <c r="D72" s="325"/>
      <c r="E72" s="326"/>
      <c r="F72" s="165"/>
      <c r="G72" s="165"/>
      <c r="H72" s="166" t="s">
        <v>25</v>
      </c>
      <c r="I72" s="308"/>
      <c r="J72" s="309"/>
      <c r="K72" s="309"/>
      <c r="L72" s="309"/>
      <c r="M72" s="309"/>
      <c r="N72" s="309"/>
      <c r="O72" s="309"/>
      <c r="P72" s="310"/>
      <c r="Q72" s="18"/>
      <c r="R72" s="18"/>
      <c r="S72" s="18"/>
      <c r="T72" s="18"/>
      <c r="U72" s="18"/>
      <c r="V72" s="18"/>
      <c r="W72" s="52"/>
    </row>
    <row r="73" spans="1:26" ht="20" customHeight="1">
      <c r="A73" s="201"/>
      <c r="B73" s="305" t="s">
        <v>29</v>
      </c>
      <c r="C73" s="306"/>
      <c r="D73" s="306"/>
      <c r="E73" s="307"/>
      <c r="F73" s="161"/>
      <c r="G73" s="161"/>
      <c r="H73" s="162" t="s">
        <v>93</v>
      </c>
      <c r="I73" s="162" t="s">
        <v>94</v>
      </c>
      <c r="J73" s="152"/>
      <c r="K73" s="152"/>
      <c r="L73" s="152"/>
      <c r="M73" s="152"/>
      <c r="N73" s="152"/>
      <c r="O73" s="152"/>
      <c r="P73" s="152"/>
      <c r="Q73" s="11"/>
      <c r="R73" s="11"/>
      <c r="S73" s="11"/>
      <c r="T73" s="11"/>
      <c r="U73" s="11"/>
      <c r="V73" s="11"/>
      <c r="W73" s="52"/>
    </row>
    <row r="74" spans="1:26" ht="20" customHeight="1">
      <c r="A74" s="201"/>
      <c r="B74" s="305" t="s">
        <v>30</v>
      </c>
      <c r="C74" s="306"/>
      <c r="D74" s="306"/>
      <c r="E74" s="307"/>
      <c r="F74" s="161"/>
      <c r="G74" s="161"/>
      <c r="H74" s="162" t="s">
        <v>95</v>
      </c>
      <c r="I74" s="162" t="s">
        <v>27</v>
      </c>
      <c r="J74" s="152"/>
      <c r="K74" s="152"/>
      <c r="L74" s="152"/>
      <c r="M74" s="152"/>
      <c r="N74" s="152"/>
      <c r="O74" s="152"/>
      <c r="P74" s="152"/>
      <c r="Q74" s="11"/>
      <c r="R74" s="11"/>
      <c r="S74" s="11"/>
      <c r="T74" s="11"/>
      <c r="U74" s="11"/>
      <c r="V74" s="11"/>
      <c r="W74" s="52"/>
    </row>
    <row r="75" spans="1:26" ht="20" customHeight="1">
      <c r="A75" s="15"/>
      <c r="B75" s="205" t="s">
        <v>96</v>
      </c>
      <c r="C75" s="3"/>
      <c r="D75" s="3"/>
      <c r="E75" s="14"/>
      <c r="F75" s="14"/>
      <c r="G75" s="14"/>
      <c r="H75" s="152"/>
      <c r="I75" s="152"/>
      <c r="J75" s="152"/>
      <c r="K75" s="152"/>
      <c r="L75" s="152"/>
      <c r="M75" s="152"/>
      <c r="N75" s="152"/>
      <c r="O75" s="152"/>
      <c r="P75" s="152"/>
      <c r="Q75" s="11"/>
      <c r="R75" s="11"/>
      <c r="S75" s="11"/>
      <c r="T75" s="11"/>
      <c r="U75" s="11"/>
      <c r="V75" s="11"/>
      <c r="W75" s="52"/>
    </row>
    <row r="76" spans="1:26" ht="20" customHeight="1">
      <c r="A76" s="15"/>
      <c r="B76" s="205" t="s">
        <v>661</v>
      </c>
      <c r="C76" s="3"/>
      <c r="D76" s="3"/>
      <c r="E76" s="14"/>
      <c r="F76" s="14"/>
      <c r="G76" s="14"/>
      <c r="H76" s="152"/>
      <c r="I76" s="152"/>
      <c r="J76" s="152"/>
      <c r="K76" s="152"/>
      <c r="L76" s="152"/>
      <c r="M76" s="152"/>
      <c r="N76" s="152"/>
      <c r="O76" s="152"/>
      <c r="P76" s="152"/>
      <c r="Q76" s="11"/>
      <c r="R76" s="11"/>
      <c r="S76" s="11"/>
      <c r="T76" s="11"/>
      <c r="U76" s="11"/>
      <c r="V76" s="11"/>
      <c r="W76" s="52"/>
    </row>
    <row r="77" spans="1:26" ht="20" customHeight="1">
      <c r="A77" s="15"/>
      <c r="B77" s="19"/>
      <c r="C77" s="3"/>
      <c r="D77" s="3"/>
      <c r="E77" s="14"/>
      <c r="F77" s="14"/>
      <c r="G77" s="14"/>
      <c r="H77" s="152"/>
      <c r="I77" s="152"/>
      <c r="J77" s="152"/>
      <c r="K77" s="152"/>
      <c r="L77" s="152"/>
      <c r="M77" s="152"/>
      <c r="N77" s="152"/>
      <c r="O77" s="152"/>
      <c r="P77" s="152"/>
      <c r="Q77" s="11"/>
      <c r="R77" s="11"/>
      <c r="S77" s="11"/>
      <c r="T77" s="11"/>
      <c r="U77" s="11"/>
      <c r="V77" s="11"/>
      <c r="W77" s="52"/>
    </row>
    <row r="78" spans="1:26" ht="20" customHeight="1">
      <c r="A78" s="15"/>
      <c r="B78" s="19"/>
      <c r="C78" s="3"/>
      <c r="D78" s="3"/>
      <c r="E78" s="14"/>
      <c r="F78" s="14"/>
      <c r="G78" s="14"/>
      <c r="H78" s="152"/>
      <c r="I78" s="152"/>
      <c r="J78" s="152"/>
      <c r="K78" s="152"/>
      <c r="L78" s="152"/>
      <c r="M78" s="152"/>
      <c r="N78" s="152"/>
      <c r="O78" s="152"/>
      <c r="P78" s="152"/>
      <c r="Q78" s="11"/>
      <c r="R78" s="11"/>
      <c r="S78" s="11"/>
      <c r="T78" s="11"/>
      <c r="U78" s="11"/>
      <c r="V78" s="11"/>
      <c r="W78" s="52"/>
    </row>
    <row r="79" spans="1:26" ht="20" customHeight="1">
      <c r="A79" s="15"/>
      <c r="B79" s="207" t="s">
        <v>63</v>
      </c>
      <c r="C79" s="163"/>
      <c r="D79" s="163"/>
      <c r="E79" s="14"/>
      <c r="F79" s="14"/>
      <c r="G79" s="14"/>
      <c r="H79" s="152"/>
      <c r="I79" s="152"/>
      <c r="J79" s="152"/>
      <c r="K79" s="152"/>
      <c r="L79" s="152"/>
      <c r="M79" s="152"/>
      <c r="N79" s="152"/>
      <c r="O79" s="152"/>
      <c r="P79" s="152"/>
      <c r="Q79" s="11"/>
      <c r="R79" s="11"/>
      <c r="S79" s="11"/>
      <c r="T79" s="11"/>
      <c r="U79" s="11"/>
      <c r="V79" s="11"/>
      <c r="W79" s="52"/>
    </row>
    <row r="80" spans="1:26">
      <c r="A80" s="2"/>
      <c r="B80" s="208" t="s">
        <v>83</v>
      </c>
      <c r="C80" s="127" t="s">
        <v>84</v>
      </c>
      <c r="D80" s="127" t="s">
        <v>85</v>
      </c>
      <c r="E80" s="154"/>
      <c r="F80" s="154" t="s">
        <v>86</v>
      </c>
      <c r="G80" s="154" t="s">
        <v>87</v>
      </c>
      <c r="H80" s="155" t="s">
        <v>88</v>
      </c>
      <c r="I80" s="155" t="s">
        <v>89</v>
      </c>
      <c r="J80" s="155"/>
      <c r="K80" s="155"/>
      <c r="L80" s="155"/>
      <c r="M80" s="155"/>
      <c r="N80" s="155"/>
      <c r="O80" s="155"/>
      <c r="P80" s="155" t="s">
        <v>90</v>
      </c>
      <c r="Q80" s="156"/>
      <c r="R80" s="156"/>
      <c r="S80" s="127" t="s">
        <v>91</v>
      </c>
      <c r="T80" s="157"/>
      <c r="U80" s="157"/>
      <c r="V80" s="127" t="s">
        <v>92</v>
      </c>
      <c r="W80" s="52"/>
    </row>
    <row r="81" spans="1:26">
      <c r="A81" s="10"/>
      <c r="B81" s="209"/>
      <c r="C81" s="169"/>
      <c r="D81" s="311" t="s">
        <v>64</v>
      </c>
      <c r="E81" s="311"/>
      <c r="F81" s="134"/>
      <c r="G81" s="170"/>
      <c r="H81" s="134"/>
      <c r="I81" s="134"/>
      <c r="J81" s="135"/>
      <c r="K81" s="135"/>
      <c r="L81" s="135"/>
      <c r="M81" s="135"/>
      <c r="N81" s="135"/>
      <c r="O81" s="135"/>
      <c r="P81" s="135"/>
      <c r="Q81" s="133"/>
      <c r="R81" s="133"/>
      <c r="S81" s="133"/>
      <c r="T81" s="133"/>
      <c r="U81" s="133"/>
      <c r="V81" s="194"/>
      <c r="W81" s="214"/>
      <c r="X81" s="137"/>
      <c r="Y81" s="137"/>
      <c r="Z81" s="137"/>
    </row>
    <row r="82" spans="1:26">
      <c r="A82" s="10"/>
      <c r="B82" s="54"/>
      <c r="C82" s="172">
        <v>2</v>
      </c>
      <c r="D82" s="300" t="s">
        <v>664</v>
      </c>
      <c r="E82" s="300"/>
      <c r="F82" s="66"/>
      <c r="G82" s="171"/>
      <c r="H82" s="66"/>
      <c r="I82" s="66"/>
      <c r="J82" s="138"/>
      <c r="K82" s="138"/>
      <c r="L82" s="138"/>
      <c r="M82" s="138"/>
      <c r="N82" s="138"/>
      <c r="O82" s="138"/>
      <c r="P82" s="138"/>
      <c r="Q82" s="10"/>
      <c r="R82" s="10"/>
      <c r="S82" s="10"/>
      <c r="T82" s="10"/>
      <c r="U82" s="10"/>
      <c r="V82" s="195"/>
      <c r="W82" s="214"/>
      <c r="X82" s="137"/>
      <c r="Y82" s="137"/>
      <c r="Z82" s="137"/>
    </row>
    <row r="83" spans="1:26" ht="25" customHeight="1">
      <c r="A83" s="179"/>
      <c r="B83" s="210"/>
      <c r="C83" s="180" t="s">
        <v>665</v>
      </c>
      <c r="D83" s="301" t="s">
        <v>666</v>
      </c>
      <c r="E83" s="301"/>
      <c r="F83" s="174" t="s">
        <v>667</v>
      </c>
      <c r="G83" s="175">
        <v>527</v>
      </c>
      <c r="H83" s="264"/>
      <c r="I83" s="174">
        <f>ROUND(G83*(H83),2)</f>
        <v>0</v>
      </c>
      <c r="J83" s="176">
        <v>0</v>
      </c>
      <c r="K83" s="177">
        <f>ROUND(G83*(O83),2)</f>
        <v>0</v>
      </c>
      <c r="L83" s="177">
        <f>ROUND(G83*(H83),2)</f>
        <v>0</v>
      </c>
      <c r="M83" s="177"/>
      <c r="N83" s="177">
        <v>0</v>
      </c>
      <c r="O83" s="177"/>
      <c r="P83" s="181">
        <v>3.0000000000000001E-5</v>
      </c>
      <c r="Q83" s="181"/>
      <c r="R83" s="181">
        <v>3.0000000000000001E-5</v>
      </c>
      <c r="S83" s="181">
        <f>ROUND(G83*(P83),3)</f>
        <v>1.6E-2</v>
      </c>
      <c r="T83" s="178"/>
      <c r="U83" s="178"/>
      <c r="V83" s="196">
        <f>ROUND(G83*(X83),3)</f>
        <v>0</v>
      </c>
      <c r="W83" s="52"/>
      <c r="X83">
        <v>0</v>
      </c>
      <c r="Z83">
        <v>0</v>
      </c>
    </row>
    <row r="84" spans="1:26" ht="25" customHeight="1">
      <c r="A84" s="179"/>
      <c r="B84" s="211"/>
      <c r="C84" s="189" t="s">
        <v>668</v>
      </c>
      <c r="D84" s="304" t="s">
        <v>669</v>
      </c>
      <c r="E84" s="304"/>
      <c r="F84" s="184" t="s">
        <v>100</v>
      </c>
      <c r="G84" s="185">
        <v>606</v>
      </c>
      <c r="H84" s="265"/>
      <c r="I84" s="184">
        <f>ROUND(G84*(H84),2)</f>
        <v>0</v>
      </c>
      <c r="J84" s="186">
        <v>0</v>
      </c>
      <c r="K84" s="187">
        <f>ROUND(G84*(O84),2)</f>
        <v>0</v>
      </c>
      <c r="L84" s="187"/>
      <c r="M84" s="187">
        <f>ROUND(G84*(H84),2)</f>
        <v>0</v>
      </c>
      <c r="N84" s="187">
        <v>0</v>
      </c>
      <c r="O84" s="187"/>
      <c r="P84" s="190">
        <v>0</v>
      </c>
      <c r="Q84" s="190"/>
      <c r="R84" s="190">
        <v>0</v>
      </c>
      <c r="S84" s="190">
        <f>ROUND(G84*(P84),3)</f>
        <v>0</v>
      </c>
      <c r="T84" s="188"/>
      <c r="U84" s="188"/>
      <c r="V84" s="199">
        <f>ROUND(G84*(X84),3)</f>
        <v>0</v>
      </c>
      <c r="W84" s="52"/>
      <c r="X84">
        <v>0</v>
      </c>
      <c r="Z84">
        <v>0</v>
      </c>
    </row>
    <row r="85" spans="1:26">
      <c r="A85" s="10"/>
      <c r="B85" s="54"/>
      <c r="C85" s="172">
        <v>2</v>
      </c>
      <c r="D85" s="300" t="s">
        <v>664</v>
      </c>
      <c r="E85" s="300"/>
      <c r="F85" s="66"/>
      <c r="G85" s="171"/>
      <c r="H85" s="66"/>
      <c r="I85" s="139">
        <f>ROUND((SUM(I82:I84))/1,2)</f>
        <v>0</v>
      </c>
      <c r="J85" s="138"/>
      <c r="K85" s="138"/>
      <c r="L85" s="138">
        <f>ROUND((SUM(L82:L84))/1,2)</f>
        <v>0</v>
      </c>
      <c r="M85" s="138">
        <f>ROUND((SUM(M82:M84))/1,2)</f>
        <v>0</v>
      </c>
      <c r="N85" s="138"/>
      <c r="O85" s="138"/>
      <c r="P85" s="138"/>
      <c r="Q85" s="10"/>
      <c r="R85" s="10"/>
      <c r="S85" s="10">
        <f>ROUND((SUM(S82:S84))/1,2)</f>
        <v>0.02</v>
      </c>
      <c r="T85" s="10"/>
      <c r="U85" s="10"/>
      <c r="V85" s="197">
        <f>ROUND((SUM(V82:V84))/1,2)</f>
        <v>0</v>
      </c>
      <c r="W85" s="214"/>
      <c r="X85" s="137"/>
      <c r="Y85" s="137"/>
      <c r="Z85" s="137"/>
    </row>
    <row r="86" spans="1:26">
      <c r="A86" s="1"/>
      <c r="B86" s="206"/>
      <c r="C86" s="1"/>
      <c r="D86" s="1"/>
      <c r="E86" s="131"/>
      <c r="F86" s="131"/>
      <c r="G86" s="164"/>
      <c r="H86" s="131"/>
      <c r="I86" s="131"/>
      <c r="J86" s="132"/>
      <c r="K86" s="132"/>
      <c r="L86" s="132"/>
      <c r="M86" s="132"/>
      <c r="N86" s="132"/>
      <c r="O86" s="132"/>
      <c r="P86" s="132"/>
      <c r="Q86" s="1"/>
      <c r="R86" s="1"/>
      <c r="S86" s="1"/>
      <c r="T86" s="1"/>
      <c r="U86" s="1"/>
      <c r="V86" s="198"/>
      <c r="W86" s="52"/>
    </row>
    <row r="87" spans="1:26">
      <c r="A87" s="10"/>
      <c r="B87" s="54"/>
      <c r="C87" s="172">
        <v>6</v>
      </c>
      <c r="D87" s="300" t="s">
        <v>133</v>
      </c>
      <c r="E87" s="300"/>
      <c r="F87" s="66"/>
      <c r="G87" s="171"/>
      <c r="H87" s="66"/>
      <c r="I87" s="66"/>
      <c r="J87" s="138"/>
      <c r="K87" s="138"/>
      <c r="L87" s="138"/>
      <c r="M87" s="138"/>
      <c r="N87" s="138"/>
      <c r="O87" s="138"/>
      <c r="P87" s="138"/>
      <c r="Q87" s="10"/>
      <c r="R87" s="10"/>
      <c r="S87" s="10"/>
      <c r="T87" s="10"/>
      <c r="U87" s="10"/>
      <c r="V87" s="195"/>
      <c r="W87" s="214"/>
      <c r="X87" s="137"/>
      <c r="Y87" s="137"/>
      <c r="Z87" s="137"/>
    </row>
    <row r="88" spans="1:26" ht="25" customHeight="1">
      <c r="A88" s="179"/>
      <c r="B88" s="210"/>
      <c r="C88" s="180" t="s">
        <v>670</v>
      </c>
      <c r="D88" s="301" t="s">
        <v>671</v>
      </c>
      <c r="E88" s="301"/>
      <c r="F88" s="174" t="s">
        <v>667</v>
      </c>
      <c r="G88" s="175">
        <v>40</v>
      </c>
      <c r="H88" s="264"/>
      <c r="I88" s="174">
        <f t="shared" ref="I88:I103" si="0">ROUND(G88*(H88),2)</f>
        <v>0</v>
      </c>
      <c r="J88" s="176">
        <v>0</v>
      </c>
      <c r="K88" s="177">
        <f t="shared" ref="K88:K103" si="1">ROUND(G88*(O88),2)</f>
        <v>0</v>
      </c>
      <c r="L88" s="177">
        <f t="shared" ref="L88:L103" si="2">ROUND(G88*(H88),2)</f>
        <v>0</v>
      </c>
      <c r="M88" s="177"/>
      <c r="N88" s="177">
        <v>0</v>
      </c>
      <c r="O88" s="177"/>
      <c r="P88" s="181">
        <v>0</v>
      </c>
      <c r="Q88" s="181"/>
      <c r="R88" s="181">
        <v>0</v>
      </c>
      <c r="S88" s="181">
        <f t="shared" ref="S88:S103" si="3">ROUND(G88*(P88),3)</f>
        <v>0</v>
      </c>
      <c r="T88" s="178"/>
      <c r="U88" s="178"/>
      <c r="V88" s="196">
        <f t="shared" ref="V88:V103" si="4">ROUND(G88*(X88),3)</f>
        <v>0</v>
      </c>
      <c r="W88" s="52"/>
      <c r="X88">
        <v>0</v>
      </c>
      <c r="Z88">
        <v>0</v>
      </c>
    </row>
    <row r="89" spans="1:26" ht="25" customHeight="1">
      <c r="A89" s="179"/>
      <c r="B89" s="210"/>
      <c r="C89" s="180" t="s">
        <v>672</v>
      </c>
      <c r="D89" s="301" t="s">
        <v>673</v>
      </c>
      <c r="E89" s="301"/>
      <c r="F89" s="174" t="s">
        <v>667</v>
      </c>
      <c r="G89" s="175">
        <v>64</v>
      </c>
      <c r="H89" s="264"/>
      <c r="I89" s="174">
        <f t="shared" si="0"/>
        <v>0</v>
      </c>
      <c r="J89" s="176">
        <v>0</v>
      </c>
      <c r="K89" s="177">
        <f t="shared" si="1"/>
        <v>0</v>
      </c>
      <c r="L89" s="177">
        <f t="shared" si="2"/>
        <v>0</v>
      </c>
      <c r="M89" s="177"/>
      <c r="N89" s="177">
        <v>0</v>
      </c>
      <c r="O89" s="177"/>
      <c r="P89" s="181">
        <v>0</v>
      </c>
      <c r="Q89" s="181"/>
      <c r="R89" s="181">
        <v>0</v>
      </c>
      <c r="S89" s="181">
        <f t="shared" si="3"/>
        <v>0</v>
      </c>
      <c r="T89" s="178"/>
      <c r="U89" s="178"/>
      <c r="V89" s="196">
        <f t="shared" si="4"/>
        <v>0</v>
      </c>
      <c r="W89" s="52"/>
      <c r="X89">
        <v>0</v>
      </c>
      <c r="Z89">
        <v>0</v>
      </c>
    </row>
    <row r="90" spans="1:26" ht="25" customHeight="1">
      <c r="A90" s="179"/>
      <c r="B90" s="210"/>
      <c r="C90" s="180" t="s">
        <v>674</v>
      </c>
      <c r="D90" s="301" t="s">
        <v>675</v>
      </c>
      <c r="E90" s="301"/>
      <c r="F90" s="174" t="s">
        <v>154</v>
      </c>
      <c r="G90" s="175">
        <v>6</v>
      </c>
      <c r="H90" s="264"/>
      <c r="I90" s="174">
        <f t="shared" si="0"/>
        <v>0</v>
      </c>
      <c r="J90" s="176">
        <v>0</v>
      </c>
      <c r="K90" s="177">
        <f t="shared" si="1"/>
        <v>0</v>
      </c>
      <c r="L90" s="177">
        <f t="shared" si="2"/>
        <v>0</v>
      </c>
      <c r="M90" s="177"/>
      <c r="N90" s="177">
        <v>0</v>
      </c>
      <c r="O90" s="177"/>
      <c r="P90" s="181">
        <v>0</v>
      </c>
      <c r="Q90" s="181"/>
      <c r="R90" s="181">
        <v>0</v>
      </c>
      <c r="S90" s="181">
        <f t="shared" si="3"/>
        <v>0</v>
      </c>
      <c r="T90" s="178"/>
      <c r="U90" s="178"/>
      <c r="V90" s="196">
        <f t="shared" si="4"/>
        <v>0</v>
      </c>
      <c r="W90" s="52"/>
      <c r="X90">
        <v>0</v>
      </c>
      <c r="Z90">
        <v>0</v>
      </c>
    </row>
    <row r="91" spans="1:26" ht="25" customHeight="1">
      <c r="A91" s="179"/>
      <c r="B91" s="210"/>
      <c r="C91" s="180" t="s">
        <v>676</v>
      </c>
      <c r="D91" s="301" t="s">
        <v>677</v>
      </c>
      <c r="E91" s="301"/>
      <c r="F91" s="174" t="s">
        <v>100</v>
      </c>
      <c r="G91" s="175">
        <v>10</v>
      </c>
      <c r="H91" s="264"/>
      <c r="I91" s="174">
        <f t="shared" si="0"/>
        <v>0</v>
      </c>
      <c r="J91" s="176">
        <v>0</v>
      </c>
      <c r="K91" s="177">
        <f t="shared" si="1"/>
        <v>0</v>
      </c>
      <c r="L91" s="177">
        <f t="shared" si="2"/>
        <v>0</v>
      </c>
      <c r="M91" s="177"/>
      <c r="N91" s="177">
        <v>0</v>
      </c>
      <c r="O91" s="177"/>
      <c r="P91" s="181">
        <v>0</v>
      </c>
      <c r="Q91" s="181"/>
      <c r="R91" s="181">
        <v>0</v>
      </c>
      <c r="S91" s="181">
        <f t="shared" si="3"/>
        <v>0</v>
      </c>
      <c r="T91" s="178"/>
      <c r="U91" s="178"/>
      <c r="V91" s="196">
        <f t="shared" si="4"/>
        <v>0</v>
      </c>
      <c r="W91" s="52"/>
      <c r="X91">
        <v>0</v>
      </c>
      <c r="Z91">
        <v>0</v>
      </c>
    </row>
    <row r="92" spans="1:26" ht="25" customHeight="1">
      <c r="A92" s="179"/>
      <c r="B92" s="210"/>
      <c r="C92" s="180" t="s">
        <v>678</v>
      </c>
      <c r="D92" s="301" t="s">
        <v>679</v>
      </c>
      <c r="E92" s="301"/>
      <c r="F92" s="174" t="s">
        <v>100</v>
      </c>
      <c r="G92" s="175">
        <v>1.3</v>
      </c>
      <c r="H92" s="264"/>
      <c r="I92" s="174">
        <f t="shared" si="0"/>
        <v>0</v>
      </c>
      <c r="J92" s="176">
        <v>0</v>
      </c>
      <c r="K92" s="177">
        <f t="shared" si="1"/>
        <v>0</v>
      </c>
      <c r="L92" s="177">
        <f t="shared" si="2"/>
        <v>0</v>
      </c>
      <c r="M92" s="177"/>
      <c r="N92" s="177">
        <v>0</v>
      </c>
      <c r="O92" s="177"/>
      <c r="P92" s="181">
        <v>0</v>
      </c>
      <c r="Q92" s="181"/>
      <c r="R92" s="181">
        <v>0</v>
      </c>
      <c r="S92" s="181">
        <f t="shared" si="3"/>
        <v>0</v>
      </c>
      <c r="T92" s="178"/>
      <c r="U92" s="178"/>
      <c r="V92" s="196">
        <f t="shared" si="4"/>
        <v>0</v>
      </c>
      <c r="W92" s="52"/>
      <c r="X92">
        <v>0</v>
      </c>
      <c r="Z92">
        <v>0</v>
      </c>
    </row>
    <row r="93" spans="1:26" ht="25" customHeight="1">
      <c r="A93" s="179"/>
      <c r="B93" s="210"/>
      <c r="C93" s="180" t="s">
        <v>680</v>
      </c>
      <c r="D93" s="301" t="s">
        <v>681</v>
      </c>
      <c r="E93" s="301"/>
      <c r="F93" s="174" t="s">
        <v>527</v>
      </c>
      <c r="G93" s="175">
        <v>1</v>
      </c>
      <c r="H93" s="264"/>
      <c r="I93" s="174">
        <f t="shared" si="0"/>
        <v>0</v>
      </c>
      <c r="J93" s="176">
        <v>0</v>
      </c>
      <c r="K93" s="177">
        <f t="shared" si="1"/>
        <v>0</v>
      </c>
      <c r="L93" s="177">
        <f t="shared" si="2"/>
        <v>0</v>
      </c>
      <c r="M93" s="177"/>
      <c r="N93" s="177">
        <v>0</v>
      </c>
      <c r="O93" s="177"/>
      <c r="P93" s="181">
        <v>0</v>
      </c>
      <c r="Q93" s="181"/>
      <c r="R93" s="181">
        <v>0</v>
      </c>
      <c r="S93" s="181">
        <f t="shared" si="3"/>
        <v>0</v>
      </c>
      <c r="T93" s="178"/>
      <c r="U93" s="178"/>
      <c r="V93" s="196">
        <f t="shared" si="4"/>
        <v>0</v>
      </c>
      <c r="W93" s="52"/>
      <c r="X93">
        <v>0</v>
      </c>
      <c r="Z93">
        <v>0</v>
      </c>
    </row>
    <row r="94" spans="1:26" ht="35" customHeight="1">
      <c r="A94" s="179"/>
      <c r="B94" s="210"/>
      <c r="C94" s="180" t="s">
        <v>672</v>
      </c>
      <c r="D94" s="301" t="s">
        <v>682</v>
      </c>
      <c r="E94" s="301"/>
      <c r="F94" s="174" t="s">
        <v>667</v>
      </c>
      <c r="G94" s="175">
        <v>527</v>
      </c>
      <c r="H94" s="264"/>
      <c r="I94" s="174">
        <f t="shared" si="0"/>
        <v>0</v>
      </c>
      <c r="J94" s="176">
        <v>0</v>
      </c>
      <c r="K94" s="177">
        <f t="shared" si="1"/>
        <v>0</v>
      </c>
      <c r="L94" s="177">
        <f t="shared" si="2"/>
        <v>0</v>
      </c>
      <c r="M94" s="177"/>
      <c r="N94" s="177">
        <v>0</v>
      </c>
      <c r="O94" s="177"/>
      <c r="P94" s="181">
        <v>0</v>
      </c>
      <c r="Q94" s="181"/>
      <c r="R94" s="181">
        <v>0</v>
      </c>
      <c r="S94" s="181">
        <f t="shared" si="3"/>
        <v>0</v>
      </c>
      <c r="T94" s="178"/>
      <c r="U94" s="178"/>
      <c r="V94" s="196">
        <f t="shared" si="4"/>
        <v>0</v>
      </c>
      <c r="W94" s="52"/>
      <c r="X94">
        <v>0</v>
      </c>
      <c r="Z94">
        <v>0</v>
      </c>
    </row>
    <row r="95" spans="1:26" ht="35" customHeight="1">
      <c r="A95" s="179"/>
      <c r="B95" s="210"/>
      <c r="C95" s="180" t="s">
        <v>683</v>
      </c>
      <c r="D95" s="301" t="s">
        <v>684</v>
      </c>
      <c r="E95" s="301"/>
      <c r="F95" s="174" t="s">
        <v>685</v>
      </c>
      <c r="G95" s="175">
        <v>32</v>
      </c>
      <c r="H95" s="264"/>
      <c r="I95" s="174">
        <f t="shared" si="0"/>
        <v>0</v>
      </c>
      <c r="J95" s="176">
        <v>0</v>
      </c>
      <c r="K95" s="177">
        <f t="shared" si="1"/>
        <v>0</v>
      </c>
      <c r="L95" s="177">
        <f t="shared" si="2"/>
        <v>0</v>
      </c>
      <c r="M95" s="177"/>
      <c r="N95" s="177">
        <v>0</v>
      </c>
      <c r="O95" s="177"/>
      <c r="P95" s="181">
        <v>0</v>
      </c>
      <c r="Q95" s="181"/>
      <c r="R95" s="181">
        <v>0</v>
      </c>
      <c r="S95" s="181">
        <f t="shared" si="3"/>
        <v>0</v>
      </c>
      <c r="T95" s="178"/>
      <c r="U95" s="178"/>
      <c r="V95" s="196">
        <f t="shared" si="4"/>
        <v>0</v>
      </c>
      <c r="W95" s="52"/>
      <c r="X95">
        <v>0</v>
      </c>
      <c r="Z95">
        <v>0</v>
      </c>
    </row>
    <row r="96" spans="1:26" ht="25" customHeight="1">
      <c r="A96" s="179"/>
      <c r="B96" s="210"/>
      <c r="C96" s="180" t="s">
        <v>674</v>
      </c>
      <c r="D96" s="301" t="s">
        <v>686</v>
      </c>
      <c r="E96" s="301"/>
      <c r="F96" s="174" t="s">
        <v>154</v>
      </c>
      <c r="G96" s="175">
        <v>6</v>
      </c>
      <c r="H96" s="264"/>
      <c r="I96" s="174">
        <f t="shared" si="0"/>
        <v>0</v>
      </c>
      <c r="J96" s="176">
        <v>0</v>
      </c>
      <c r="K96" s="177">
        <f t="shared" si="1"/>
        <v>0</v>
      </c>
      <c r="L96" s="177">
        <f t="shared" si="2"/>
        <v>0</v>
      </c>
      <c r="M96" s="177"/>
      <c r="N96" s="177">
        <v>0</v>
      </c>
      <c r="O96" s="177"/>
      <c r="P96" s="181">
        <v>0</v>
      </c>
      <c r="Q96" s="181"/>
      <c r="R96" s="181">
        <v>0</v>
      </c>
      <c r="S96" s="181">
        <f t="shared" si="3"/>
        <v>0</v>
      </c>
      <c r="T96" s="178"/>
      <c r="U96" s="178"/>
      <c r="V96" s="196">
        <f t="shared" si="4"/>
        <v>0</v>
      </c>
      <c r="W96" s="52"/>
      <c r="X96">
        <v>0</v>
      </c>
      <c r="Z96">
        <v>0</v>
      </c>
    </row>
    <row r="97" spans="1:26" ht="25" customHeight="1">
      <c r="A97" s="179"/>
      <c r="B97" s="210"/>
      <c r="C97" s="180" t="s">
        <v>687</v>
      </c>
      <c r="D97" s="301" t="s">
        <v>688</v>
      </c>
      <c r="E97" s="301"/>
      <c r="F97" s="174" t="s">
        <v>667</v>
      </c>
      <c r="G97" s="175">
        <v>527</v>
      </c>
      <c r="H97" s="264"/>
      <c r="I97" s="174">
        <f t="shared" si="0"/>
        <v>0</v>
      </c>
      <c r="J97" s="176">
        <v>0</v>
      </c>
      <c r="K97" s="177">
        <f t="shared" si="1"/>
        <v>0</v>
      </c>
      <c r="L97" s="177">
        <f t="shared" si="2"/>
        <v>0</v>
      </c>
      <c r="M97" s="177"/>
      <c r="N97" s="177">
        <v>0</v>
      </c>
      <c r="O97" s="177"/>
      <c r="P97" s="181">
        <v>2.2131099999999999</v>
      </c>
      <c r="Q97" s="181"/>
      <c r="R97" s="181">
        <v>2.2131099999999999</v>
      </c>
      <c r="S97" s="181">
        <f t="shared" si="3"/>
        <v>1166.309</v>
      </c>
      <c r="T97" s="178"/>
      <c r="U97" s="178"/>
      <c r="V97" s="196">
        <f t="shared" si="4"/>
        <v>0</v>
      </c>
      <c r="W97" s="52"/>
      <c r="X97">
        <v>0</v>
      </c>
      <c r="Z97">
        <v>0</v>
      </c>
    </row>
    <row r="98" spans="1:26" ht="35" customHeight="1">
      <c r="A98" s="179"/>
      <c r="B98" s="210"/>
      <c r="C98" s="180" t="s">
        <v>670</v>
      </c>
      <c r="D98" s="301" t="s">
        <v>689</v>
      </c>
      <c r="E98" s="301"/>
      <c r="F98" s="174" t="s">
        <v>667</v>
      </c>
      <c r="G98" s="175">
        <v>620</v>
      </c>
      <c r="H98" s="264"/>
      <c r="I98" s="174">
        <f t="shared" si="0"/>
        <v>0</v>
      </c>
      <c r="J98" s="176">
        <v>0</v>
      </c>
      <c r="K98" s="177">
        <f t="shared" si="1"/>
        <v>0</v>
      </c>
      <c r="L98" s="177">
        <f t="shared" si="2"/>
        <v>0</v>
      </c>
      <c r="M98" s="177"/>
      <c r="N98" s="177">
        <v>0</v>
      </c>
      <c r="O98" s="177"/>
      <c r="P98" s="181">
        <v>0</v>
      </c>
      <c r="Q98" s="181"/>
      <c r="R98" s="181">
        <v>0</v>
      </c>
      <c r="S98" s="181">
        <f t="shared" si="3"/>
        <v>0</v>
      </c>
      <c r="T98" s="178"/>
      <c r="U98" s="178"/>
      <c r="V98" s="196">
        <f t="shared" si="4"/>
        <v>0</v>
      </c>
      <c r="W98" s="52"/>
      <c r="X98">
        <v>0</v>
      </c>
      <c r="Z98">
        <v>0</v>
      </c>
    </row>
    <row r="99" spans="1:26" ht="35" customHeight="1">
      <c r="A99" s="179"/>
      <c r="B99" s="210"/>
      <c r="C99" s="180" t="s">
        <v>690</v>
      </c>
      <c r="D99" s="301" t="s">
        <v>691</v>
      </c>
      <c r="E99" s="301"/>
      <c r="F99" s="174" t="s">
        <v>685</v>
      </c>
      <c r="G99" s="175">
        <v>48</v>
      </c>
      <c r="H99" s="264"/>
      <c r="I99" s="174">
        <f t="shared" si="0"/>
        <v>0</v>
      </c>
      <c r="J99" s="176">
        <v>0</v>
      </c>
      <c r="K99" s="177">
        <f t="shared" si="1"/>
        <v>0</v>
      </c>
      <c r="L99" s="177">
        <f t="shared" si="2"/>
        <v>0</v>
      </c>
      <c r="M99" s="177"/>
      <c r="N99" s="177">
        <v>0</v>
      </c>
      <c r="O99" s="177"/>
      <c r="P99" s="181">
        <v>0</v>
      </c>
      <c r="Q99" s="181"/>
      <c r="R99" s="181">
        <v>0</v>
      </c>
      <c r="S99" s="181">
        <f t="shared" si="3"/>
        <v>0</v>
      </c>
      <c r="T99" s="178"/>
      <c r="U99" s="178"/>
      <c r="V99" s="196">
        <f t="shared" si="4"/>
        <v>0</v>
      </c>
      <c r="W99" s="52"/>
      <c r="X99">
        <v>0</v>
      </c>
      <c r="Z99">
        <v>0</v>
      </c>
    </row>
    <row r="100" spans="1:26" ht="25" customHeight="1">
      <c r="A100" s="179"/>
      <c r="B100" s="210"/>
      <c r="C100" s="180" t="s">
        <v>674</v>
      </c>
      <c r="D100" s="301" t="s">
        <v>692</v>
      </c>
      <c r="E100" s="301"/>
      <c r="F100" s="174" t="s">
        <v>154</v>
      </c>
      <c r="G100" s="175">
        <v>6</v>
      </c>
      <c r="H100" s="264"/>
      <c r="I100" s="174">
        <f t="shared" si="0"/>
        <v>0</v>
      </c>
      <c r="J100" s="176">
        <v>0</v>
      </c>
      <c r="K100" s="177">
        <f t="shared" si="1"/>
        <v>0</v>
      </c>
      <c r="L100" s="177">
        <f t="shared" si="2"/>
        <v>0</v>
      </c>
      <c r="M100" s="177"/>
      <c r="N100" s="177">
        <v>0</v>
      </c>
      <c r="O100" s="177"/>
      <c r="P100" s="181">
        <v>0</v>
      </c>
      <c r="Q100" s="181"/>
      <c r="R100" s="181">
        <v>0</v>
      </c>
      <c r="S100" s="181">
        <f t="shared" si="3"/>
        <v>0</v>
      </c>
      <c r="T100" s="178"/>
      <c r="U100" s="178"/>
      <c r="V100" s="196">
        <f t="shared" si="4"/>
        <v>0</v>
      </c>
      <c r="W100" s="52"/>
      <c r="X100">
        <v>0</v>
      </c>
      <c r="Z100">
        <v>0</v>
      </c>
    </row>
    <row r="101" spans="1:26" ht="25" customHeight="1">
      <c r="A101" s="179"/>
      <c r="B101" s="210"/>
      <c r="C101" s="180" t="s">
        <v>693</v>
      </c>
      <c r="D101" s="301" t="s">
        <v>694</v>
      </c>
      <c r="E101" s="301"/>
      <c r="F101" s="174" t="s">
        <v>154</v>
      </c>
      <c r="G101" s="175">
        <v>6</v>
      </c>
      <c r="H101" s="264"/>
      <c r="I101" s="174">
        <f t="shared" si="0"/>
        <v>0</v>
      </c>
      <c r="J101" s="176">
        <v>0</v>
      </c>
      <c r="K101" s="177">
        <f t="shared" si="1"/>
        <v>0</v>
      </c>
      <c r="L101" s="177">
        <f t="shared" si="2"/>
        <v>0</v>
      </c>
      <c r="M101" s="177"/>
      <c r="N101" s="177">
        <v>0</v>
      </c>
      <c r="O101" s="177"/>
      <c r="P101" s="181">
        <v>0</v>
      </c>
      <c r="Q101" s="181"/>
      <c r="R101" s="181">
        <v>0</v>
      </c>
      <c r="S101" s="181">
        <f t="shared" si="3"/>
        <v>0</v>
      </c>
      <c r="T101" s="178"/>
      <c r="U101" s="178"/>
      <c r="V101" s="196">
        <f t="shared" si="4"/>
        <v>0</v>
      </c>
      <c r="W101" s="52"/>
      <c r="X101">
        <v>0</v>
      </c>
      <c r="Z101">
        <v>0</v>
      </c>
    </row>
    <row r="102" spans="1:26" ht="25" customHeight="1">
      <c r="A102" s="179"/>
      <c r="B102" s="210"/>
      <c r="C102" s="180" t="s">
        <v>695</v>
      </c>
      <c r="D102" s="301" t="s">
        <v>696</v>
      </c>
      <c r="E102" s="301"/>
      <c r="F102" s="174" t="s">
        <v>239</v>
      </c>
      <c r="G102" s="175">
        <v>44</v>
      </c>
      <c r="H102" s="264"/>
      <c r="I102" s="174">
        <f t="shared" si="0"/>
        <v>0</v>
      </c>
      <c r="J102" s="176">
        <v>0</v>
      </c>
      <c r="K102" s="177">
        <f t="shared" si="1"/>
        <v>0</v>
      </c>
      <c r="L102" s="177">
        <f t="shared" si="2"/>
        <v>0</v>
      </c>
      <c r="M102" s="177"/>
      <c r="N102" s="177">
        <v>0</v>
      </c>
      <c r="O102" s="177"/>
      <c r="P102" s="181">
        <v>0</v>
      </c>
      <c r="Q102" s="181"/>
      <c r="R102" s="181">
        <v>0</v>
      </c>
      <c r="S102" s="181">
        <f t="shared" si="3"/>
        <v>0</v>
      </c>
      <c r="T102" s="178"/>
      <c r="U102" s="178"/>
      <c r="V102" s="196">
        <f t="shared" si="4"/>
        <v>0</v>
      </c>
      <c r="W102" s="52"/>
      <c r="X102">
        <v>0</v>
      </c>
      <c r="Z102">
        <v>0</v>
      </c>
    </row>
    <row r="103" spans="1:26" ht="25" customHeight="1">
      <c r="A103" s="179"/>
      <c r="B103" s="210"/>
      <c r="C103" s="180" t="s">
        <v>697</v>
      </c>
      <c r="D103" s="301" t="s">
        <v>698</v>
      </c>
      <c r="E103" s="301"/>
      <c r="F103" s="174" t="s">
        <v>699</v>
      </c>
      <c r="G103" s="175">
        <v>50</v>
      </c>
      <c r="H103" s="264"/>
      <c r="I103" s="174">
        <f t="shared" si="0"/>
        <v>0</v>
      </c>
      <c r="J103" s="176">
        <v>0</v>
      </c>
      <c r="K103" s="177">
        <f t="shared" si="1"/>
        <v>0</v>
      </c>
      <c r="L103" s="177">
        <f t="shared" si="2"/>
        <v>0</v>
      </c>
      <c r="M103" s="177"/>
      <c r="N103" s="177">
        <v>0</v>
      </c>
      <c r="O103" s="177"/>
      <c r="P103" s="181">
        <v>0</v>
      </c>
      <c r="Q103" s="181"/>
      <c r="R103" s="181">
        <v>0</v>
      </c>
      <c r="S103" s="181">
        <f t="shared" si="3"/>
        <v>0</v>
      </c>
      <c r="T103" s="178"/>
      <c r="U103" s="178"/>
      <c r="V103" s="196">
        <f t="shared" si="4"/>
        <v>0</v>
      </c>
      <c r="W103" s="52"/>
      <c r="X103">
        <v>0</v>
      </c>
      <c r="Z103">
        <v>0</v>
      </c>
    </row>
    <row r="104" spans="1:26">
      <c r="A104" s="10"/>
      <c r="B104" s="54"/>
      <c r="C104" s="172">
        <v>6</v>
      </c>
      <c r="D104" s="300" t="s">
        <v>133</v>
      </c>
      <c r="E104" s="300"/>
      <c r="F104" s="66"/>
      <c r="G104" s="171"/>
      <c r="H104" s="66"/>
      <c r="I104" s="139">
        <f>ROUND((SUM(I87:I103))/1,2)</f>
        <v>0</v>
      </c>
      <c r="J104" s="138"/>
      <c r="K104" s="138"/>
      <c r="L104" s="138">
        <f>ROUND((SUM(L87:L103))/1,2)</f>
        <v>0</v>
      </c>
      <c r="M104" s="138">
        <f>ROUND((SUM(M87:M103))/1,2)</f>
        <v>0</v>
      </c>
      <c r="N104" s="138"/>
      <c r="O104" s="138"/>
      <c r="P104" s="138"/>
      <c r="Q104" s="10"/>
      <c r="R104" s="10"/>
      <c r="S104" s="10">
        <f>ROUND((SUM(S87:S103))/1,2)</f>
        <v>1166.31</v>
      </c>
      <c r="T104" s="10"/>
      <c r="U104" s="10"/>
      <c r="V104" s="197">
        <f>ROUND((SUM(V87:V103))/1,2)</f>
        <v>0</v>
      </c>
      <c r="W104" s="214"/>
      <c r="X104" s="137"/>
      <c r="Y104" s="137"/>
      <c r="Z104" s="137"/>
    </row>
    <row r="105" spans="1:26">
      <c r="A105" s="1"/>
      <c r="B105" s="206"/>
      <c r="C105" s="1"/>
      <c r="D105" s="1"/>
      <c r="E105" s="131"/>
      <c r="F105" s="131"/>
      <c r="G105" s="164"/>
      <c r="H105" s="131"/>
      <c r="I105" s="131"/>
      <c r="J105" s="132"/>
      <c r="K105" s="132"/>
      <c r="L105" s="132"/>
      <c r="M105" s="132"/>
      <c r="N105" s="132"/>
      <c r="O105" s="132"/>
      <c r="P105" s="132"/>
      <c r="Q105" s="1"/>
      <c r="R105" s="1"/>
      <c r="S105" s="1"/>
      <c r="T105" s="1"/>
      <c r="U105" s="1"/>
      <c r="V105" s="198"/>
      <c r="W105" s="52"/>
    </row>
    <row r="106" spans="1:26">
      <c r="A106" s="10"/>
      <c r="B106" s="54"/>
      <c r="C106" s="10"/>
      <c r="D106" s="302" t="s">
        <v>64</v>
      </c>
      <c r="E106" s="302"/>
      <c r="F106" s="66"/>
      <c r="G106" s="171"/>
      <c r="H106" s="66"/>
      <c r="I106" s="139">
        <f>ROUND((SUM(I81:I105))/2,2)</f>
        <v>0</v>
      </c>
      <c r="J106" s="138"/>
      <c r="K106" s="138"/>
      <c r="L106" s="66">
        <f>ROUND((SUM(L81:L105))/2,2)</f>
        <v>0</v>
      </c>
      <c r="M106" s="66">
        <f>ROUND((SUM(M81:M105))/2,2)</f>
        <v>0</v>
      </c>
      <c r="N106" s="138"/>
      <c r="O106" s="138"/>
      <c r="P106" s="182"/>
      <c r="Q106" s="10"/>
      <c r="R106" s="10"/>
      <c r="S106" s="182">
        <f>ROUND((SUM(S81:S105))/2,2)</f>
        <v>1166.33</v>
      </c>
      <c r="T106" s="10"/>
      <c r="U106" s="10"/>
      <c r="V106" s="197">
        <f>ROUND((SUM(V81:V105))/2,2)</f>
        <v>0</v>
      </c>
      <c r="W106" s="52"/>
    </row>
    <row r="107" spans="1:26">
      <c r="A107" s="1"/>
      <c r="B107" s="206"/>
      <c r="C107" s="1"/>
      <c r="D107" s="1"/>
      <c r="E107" s="131"/>
      <c r="F107" s="131"/>
      <c r="G107" s="164"/>
      <c r="H107" s="131"/>
      <c r="I107" s="131"/>
      <c r="J107" s="132"/>
      <c r="K107" s="132"/>
      <c r="L107" s="132"/>
      <c r="M107" s="132"/>
      <c r="N107" s="132"/>
      <c r="O107" s="132"/>
      <c r="P107" s="132"/>
      <c r="Q107" s="1"/>
      <c r="R107" s="1"/>
      <c r="S107" s="1"/>
      <c r="T107" s="1"/>
      <c r="U107" s="1"/>
      <c r="V107" s="198"/>
      <c r="W107" s="52"/>
    </row>
    <row r="108" spans="1:26">
      <c r="A108" s="10"/>
      <c r="B108" s="54"/>
      <c r="C108" s="10"/>
      <c r="D108" s="302" t="s">
        <v>70</v>
      </c>
      <c r="E108" s="302"/>
      <c r="F108" s="66"/>
      <c r="G108" s="171"/>
      <c r="H108" s="66"/>
      <c r="I108" s="66"/>
      <c r="J108" s="138"/>
      <c r="K108" s="138"/>
      <c r="L108" s="138"/>
      <c r="M108" s="138"/>
      <c r="N108" s="138"/>
      <c r="O108" s="138"/>
      <c r="P108" s="138"/>
      <c r="Q108" s="10"/>
      <c r="R108" s="10"/>
      <c r="S108" s="10"/>
      <c r="T108" s="10"/>
      <c r="U108" s="10"/>
      <c r="V108" s="195"/>
      <c r="W108" s="214"/>
      <c r="X108" s="137"/>
      <c r="Y108" s="137"/>
      <c r="Z108" s="137"/>
    </row>
    <row r="109" spans="1:26">
      <c r="A109" s="10"/>
      <c r="B109" s="54"/>
      <c r="C109" s="172">
        <v>711</v>
      </c>
      <c r="D109" s="300" t="s">
        <v>164</v>
      </c>
      <c r="E109" s="300"/>
      <c r="F109" s="66"/>
      <c r="G109" s="171"/>
      <c r="H109" s="66"/>
      <c r="I109" s="66"/>
      <c r="J109" s="138"/>
      <c r="K109" s="138"/>
      <c r="L109" s="138"/>
      <c r="M109" s="138"/>
      <c r="N109" s="138"/>
      <c r="O109" s="138"/>
      <c r="P109" s="138"/>
      <c r="Q109" s="10"/>
      <c r="R109" s="10"/>
      <c r="S109" s="10"/>
      <c r="T109" s="10"/>
      <c r="U109" s="10"/>
      <c r="V109" s="195"/>
      <c r="W109" s="214"/>
      <c r="X109" s="137"/>
      <c r="Y109" s="137"/>
      <c r="Z109" s="137"/>
    </row>
    <row r="110" spans="1:26" ht="25" customHeight="1">
      <c r="A110" s="179"/>
      <c r="B110" s="210"/>
      <c r="C110" s="180" t="s">
        <v>700</v>
      </c>
      <c r="D110" s="301" t="s">
        <v>701</v>
      </c>
      <c r="E110" s="301"/>
      <c r="F110" s="174" t="s">
        <v>667</v>
      </c>
      <c r="G110" s="175">
        <v>527</v>
      </c>
      <c r="H110" s="264"/>
      <c r="I110" s="174">
        <f>ROUND(G110*(H110),2)</f>
        <v>0</v>
      </c>
      <c r="J110" s="176">
        <v>0</v>
      </c>
      <c r="K110" s="177">
        <f>ROUND(G110*(O110),2)</f>
        <v>0</v>
      </c>
      <c r="L110" s="177">
        <f>ROUND(G110*(H110),2)</f>
        <v>0</v>
      </c>
      <c r="M110" s="177"/>
      <c r="N110" s="177">
        <v>0</v>
      </c>
      <c r="O110" s="177"/>
      <c r="P110" s="181">
        <v>8.4999999999999995E-4</v>
      </c>
      <c r="Q110" s="181"/>
      <c r="R110" s="181">
        <v>8.4999999999999995E-4</v>
      </c>
      <c r="S110" s="181">
        <f>ROUND(G110*(P110),3)</f>
        <v>0.44800000000000001</v>
      </c>
      <c r="T110" s="178"/>
      <c r="U110" s="178"/>
      <c r="V110" s="196">
        <f>ROUND(G110*(X110),3)</f>
        <v>0</v>
      </c>
      <c r="W110" s="52"/>
      <c r="X110">
        <v>0</v>
      </c>
      <c r="Z110">
        <v>0</v>
      </c>
    </row>
    <row r="111" spans="1:26" ht="25" customHeight="1">
      <c r="A111" s="179"/>
      <c r="B111" s="211"/>
      <c r="C111" s="189" t="s">
        <v>702</v>
      </c>
      <c r="D111" s="304" t="s">
        <v>703</v>
      </c>
      <c r="E111" s="304"/>
      <c r="F111" s="184" t="s">
        <v>100</v>
      </c>
      <c r="G111" s="185">
        <v>606</v>
      </c>
      <c r="H111" s="265"/>
      <c r="I111" s="184">
        <f>ROUND(G111*(H111),2)</f>
        <v>0</v>
      </c>
      <c r="J111" s="176">
        <v>0</v>
      </c>
      <c r="K111" s="187">
        <f>ROUND(G111*(O111),2)</f>
        <v>0</v>
      </c>
      <c r="L111" s="187"/>
      <c r="M111" s="187">
        <f>ROUND(G111*(H111),2)</f>
        <v>0</v>
      </c>
      <c r="N111" s="177">
        <v>0</v>
      </c>
      <c r="O111" s="187"/>
      <c r="P111" s="190">
        <v>0</v>
      </c>
      <c r="Q111" s="190"/>
      <c r="R111" s="190">
        <v>0</v>
      </c>
      <c r="S111" s="190">
        <f>ROUND(G111*(P111),3)</f>
        <v>0</v>
      </c>
      <c r="T111" s="188"/>
      <c r="U111" s="188"/>
      <c r="V111" s="199">
        <f>ROUND(G111*(X111),3)</f>
        <v>0</v>
      </c>
      <c r="W111" s="52"/>
      <c r="X111">
        <v>0</v>
      </c>
      <c r="Z111">
        <v>0</v>
      </c>
    </row>
    <row r="112" spans="1:26" ht="25" customHeight="1">
      <c r="A112" s="179"/>
      <c r="B112" s="210"/>
      <c r="C112" s="180" t="s">
        <v>704</v>
      </c>
      <c r="D112" s="301" t="s">
        <v>705</v>
      </c>
      <c r="E112" s="301"/>
      <c r="F112" s="173" t="s">
        <v>706</v>
      </c>
      <c r="G112" s="175">
        <v>1.2</v>
      </c>
      <c r="H112" s="264"/>
      <c r="I112" s="174">
        <f>ROUND(G112*(H112),2)</f>
        <v>0</v>
      </c>
      <c r="J112" s="176">
        <v>0</v>
      </c>
      <c r="K112" s="178">
        <f>ROUND(G112*(O112),2)</f>
        <v>0</v>
      </c>
      <c r="L112" s="178">
        <f>ROUND(G112*(H112),2)</f>
        <v>0</v>
      </c>
      <c r="M112" s="178"/>
      <c r="N112" s="177">
        <v>0</v>
      </c>
      <c r="O112" s="178"/>
      <c r="P112" s="181">
        <v>0</v>
      </c>
      <c r="Q112" s="181"/>
      <c r="R112" s="181">
        <v>0</v>
      </c>
      <c r="S112" s="181">
        <f>ROUND(G112*(P112),3)</f>
        <v>0</v>
      </c>
      <c r="T112" s="178"/>
      <c r="U112" s="178"/>
      <c r="V112" s="196">
        <f>ROUND(G112*(X112),3)</f>
        <v>0</v>
      </c>
      <c r="W112" s="52"/>
      <c r="X112">
        <v>0</v>
      </c>
      <c r="Z112">
        <v>0</v>
      </c>
    </row>
    <row r="113" spans="1:26" ht="25" customHeight="1">
      <c r="A113" s="179"/>
      <c r="B113" s="210"/>
      <c r="C113" s="180" t="s">
        <v>707</v>
      </c>
      <c r="D113" s="301" t="s">
        <v>708</v>
      </c>
      <c r="E113" s="301"/>
      <c r="F113" s="173" t="s">
        <v>100</v>
      </c>
      <c r="G113" s="175">
        <v>606</v>
      </c>
      <c r="H113" s="264"/>
      <c r="I113" s="174">
        <f>ROUND(G113*(H113),2)</f>
        <v>0</v>
      </c>
      <c r="J113" s="176">
        <v>0</v>
      </c>
      <c r="K113" s="178">
        <f>ROUND(G113*(O113),2)</f>
        <v>0</v>
      </c>
      <c r="L113" s="178">
        <f>ROUND(G113*(H113),2)</f>
        <v>0</v>
      </c>
      <c r="M113" s="178"/>
      <c r="N113" s="177">
        <v>0</v>
      </c>
      <c r="O113" s="178"/>
      <c r="P113" s="181">
        <v>5.0000000000000002E-5</v>
      </c>
      <c r="Q113" s="181"/>
      <c r="R113" s="181">
        <v>5.0000000000000002E-5</v>
      </c>
      <c r="S113" s="181">
        <f>ROUND(G113*(P113),3)</f>
        <v>0.03</v>
      </c>
      <c r="T113" s="178"/>
      <c r="U113" s="178"/>
      <c r="V113" s="196">
        <f>ROUND(G113*(X113),3)</f>
        <v>0</v>
      </c>
      <c r="W113" s="52"/>
      <c r="X113">
        <v>0</v>
      </c>
      <c r="Z113">
        <v>0</v>
      </c>
    </row>
    <row r="114" spans="1:26" ht="25" customHeight="1">
      <c r="A114" s="179"/>
      <c r="B114" s="211"/>
      <c r="C114" s="189" t="s">
        <v>709</v>
      </c>
      <c r="D114" s="304" t="s">
        <v>710</v>
      </c>
      <c r="E114" s="304"/>
      <c r="F114" s="183" t="s">
        <v>100</v>
      </c>
      <c r="G114" s="185">
        <v>606</v>
      </c>
      <c r="H114" s="265"/>
      <c r="I114" s="184">
        <f>ROUND(G114*(H114),2)</f>
        <v>0</v>
      </c>
      <c r="J114" s="176">
        <v>0</v>
      </c>
      <c r="K114" s="188">
        <f>ROUND(G114*(O114),2)</f>
        <v>0</v>
      </c>
      <c r="L114" s="188"/>
      <c r="M114" s="188">
        <f>ROUND(G114*(H114),2)</f>
        <v>0</v>
      </c>
      <c r="N114" s="177">
        <v>0</v>
      </c>
      <c r="O114" s="188"/>
      <c r="P114" s="190">
        <v>0</v>
      </c>
      <c r="Q114" s="190"/>
      <c r="R114" s="190">
        <v>0</v>
      </c>
      <c r="S114" s="190">
        <f>ROUND(G114*(P114),3)</f>
        <v>0</v>
      </c>
      <c r="T114" s="188"/>
      <c r="U114" s="188"/>
      <c r="V114" s="199">
        <f>ROUND(G114*(X114),3)</f>
        <v>0</v>
      </c>
      <c r="W114" s="52"/>
      <c r="X114">
        <v>0</v>
      </c>
      <c r="Z114">
        <v>0</v>
      </c>
    </row>
    <row r="115" spans="1:26">
      <c r="A115" s="10"/>
      <c r="B115" s="54"/>
      <c r="C115" s="172">
        <v>711</v>
      </c>
      <c r="D115" s="300" t="s">
        <v>164</v>
      </c>
      <c r="E115" s="300"/>
      <c r="F115" s="10"/>
      <c r="G115" s="171"/>
      <c r="H115" s="66"/>
      <c r="I115" s="139">
        <f>ROUND((SUM(I109:I114))/1,2)</f>
        <v>0</v>
      </c>
      <c r="J115" s="10"/>
      <c r="K115" s="10"/>
      <c r="L115" s="10">
        <f>ROUND((SUM(L109:L114))/1,2)</f>
        <v>0</v>
      </c>
      <c r="M115" s="10">
        <f>ROUND((SUM(M109:M114))/1,2)</f>
        <v>0</v>
      </c>
      <c r="N115" s="10"/>
      <c r="O115" s="10"/>
      <c r="P115" s="10"/>
      <c r="Q115" s="10"/>
      <c r="R115" s="10"/>
      <c r="S115" s="10">
        <f>ROUND((SUM(S109:S114))/1,2)</f>
        <v>0.48</v>
      </c>
      <c r="T115" s="10"/>
      <c r="U115" s="10"/>
      <c r="V115" s="197">
        <f>ROUND((SUM(V109:V114))/1,2)</f>
        <v>0</v>
      </c>
      <c r="W115" s="214"/>
      <c r="X115" s="137"/>
      <c r="Y115" s="137"/>
      <c r="Z115" s="137"/>
    </row>
    <row r="116" spans="1:26">
      <c r="A116" s="1"/>
      <c r="B116" s="206"/>
      <c r="C116" s="1"/>
      <c r="D116" s="1"/>
      <c r="E116" s="1"/>
      <c r="F116" s="1"/>
      <c r="G116" s="164"/>
      <c r="H116" s="131"/>
      <c r="I116" s="13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98"/>
      <c r="W116" s="52"/>
    </row>
    <row r="117" spans="1:26">
      <c r="A117" s="10"/>
      <c r="B117" s="54"/>
      <c r="C117" s="172">
        <v>713</v>
      </c>
      <c r="D117" s="300" t="s">
        <v>711</v>
      </c>
      <c r="E117" s="300"/>
      <c r="F117" s="10"/>
      <c r="G117" s="171"/>
      <c r="H117" s="66"/>
      <c r="I117" s="66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95"/>
      <c r="W117" s="214"/>
      <c r="X117" s="137"/>
      <c r="Y117" s="137"/>
      <c r="Z117" s="137"/>
    </row>
    <row r="118" spans="1:26" ht="25" customHeight="1">
      <c r="A118" s="179"/>
      <c r="B118" s="210"/>
      <c r="C118" s="180" t="s">
        <v>712</v>
      </c>
      <c r="D118" s="301" t="s">
        <v>713</v>
      </c>
      <c r="E118" s="301"/>
      <c r="F118" s="173" t="s">
        <v>667</v>
      </c>
      <c r="G118" s="175">
        <v>527</v>
      </c>
      <c r="H118" s="264"/>
      <c r="I118" s="174">
        <f>ROUND(G118*(H118),2)</f>
        <v>0</v>
      </c>
      <c r="J118" s="173">
        <v>0</v>
      </c>
      <c r="K118" s="178">
        <f>ROUND(G118*(O118),2)</f>
        <v>0</v>
      </c>
      <c r="L118" s="178">
        <f>ROUND(G118*(H118),2)</f>
        <v>0</v>
      </c>
      <c r="M118" s="178"/>
      <c r="N118" s="178">
        <v>0</v>
      </c>
      <c r="O118" s="178"/>
      <c r="P118" s="181">
        <v>0</v>
      </c>
      <c r="Q118" s="181"/>
      <c r="R118" s="181">
        <v>0</v>
      </c>
      <c r="S118" s="181">
        <f>ROUND(G118*(P118),3)</f>
        <v>0</v>
      </c>
      <c r="T118" s="178"/>
      <c r="U118" s="178"/>
      <c r="V118" s="196">
        <f>ROUND(G118*(X118),3)</f>
        <v>0</v>
      </c>
      <c r="W118" s="52"/>
      <c r="X118">
        <v>0</v>
      </c>
      <c r="Z118">
        <v>0</v>
      </c>
    </row>
    <row r="119" spans="1:26" ht="25" customHeight="1">
      <c r="A119" s="179"/>
      <c r="B119" s="211"/>
      <c r="C119" s="189" t="s">
        <v>714</v>
      </c>
      <c r="D119" s="304" t="s">
        <v>715</v>
      </c>
      <c r="E119" s="304"/>
      <c r="F119" s="183" t="s">
        <v>100</v>
      </c>
      <c r="G119" s="185">
        <v>527</v>
      </c>
      <c r="H119" s="265"/>
      <c r="I119" s="184">
        <f>ROUND(G119*(H119),2)</f>
        <v>0</v>
      </c>
      <c r="J119" s="183">
        <v>0</v>
      </c>
      <c r="K119" s="188">
        <f>ROUND(G119*(O119),2)</f>
        <v>0</v>
      </c>
      <c r="L119" s="188"/>
      <c r="M119" s="188">
        <f>ROUND(G119*(H119),2)</f>
        <v>0</v>
      </c>
      <c r="N119" s="188">
        <v>0</v>
      </c>
      <c r="O119" s="188"/>
      <c r="P119" s="190">
        <v>0</v>
      </c>
      <c r="Q119" s="190"/>
      <c r="R119" s="190">
        <v>0</v>
      </c>
      <c r="S119" s="190">
        <f>ROUND(G119*(P119),3)</f>
        <v>0</v>
      </c>
      <c r="T119" s="188"/>
      <c r="U119" s="188"/>
      <c r="V119" s="199">
        <f>ROUND(G119*(X119),3)</f>
        <v>0</v>
      </c>
      <c r="W119" s="52"/>
      <c r="X119">
        <v>0</v>
      </c>
      <c r="Z119">
        <v>0</v>
      </c>
    </row>
    <row r="120" spans="1:26" ht="25" customHeight="1">
      <c r="A120" s="179"/>
      <c r="B120" s="210"/>
      <c r="C120" s="180" t="s">
        <v>716</v>
      </c>
      <c r="D120" s="301" t="s">
        <v>717</v>
      </c>
      <c r="E120" s="301"/>
      <c r="F120" s="173" t="s">
        <v>706</v>
      </c>
      <c r="G120" s="175">
        <v>6.6779999999999999</v>
      </c>
      <c r="H120" s="264"/>
      <c r="I120" s="174">
        <f>ROUND(G120*(H120),2)</f>
        <v>0</v>
      </c>
      <c r="J120" s="173">
        <v>0</v>
      </c>
      <c r="K120" s="178">
        <f>ROUND(G120*(O120),2)</f>
        <v>0</v>
      </c>
      <c r="L120" s="178">
        <f>ROUND(G120*(H120),2)</f>
        <v>0</v>
      </c>
      <c r="M120" s="178"/>
      <c r="N120" s="178">
        <v>0</v>
      </c>
      <c r="O120" s="178"/>
      <c r="P120" s="181">
        <v>0</v>
      </c>
      <c r="Q120" s="181"/>
      <c r="R120" s="181">
        <v>0</v>
      </c>
      <c r="S120" s="181">
        <f>ROUND(G120*(P120),3)</f>
        <v>0</v>
      </c>
      <c r="T120" s="178"/>
      <c r="U120" s="178"/>
      <c r="V120" s="196">
        <f>ROUND(G120*(X120),3)</f>
        <v>0</v>
      </c>
      <c r="W120" s="52"/>
      <c r="X120">
        <v>0</v>
      </c>
      <c r="Z120">
        <v>0</v>
      </c>
    </row>
    <row r="121" spans="1:26">
      <c r="A121" s="10"/>
      <c r="B121" s="54"/>
      <c r="C121" s="172">
        <v>713</v>
      </c>
      <c r="D121" s="300" t="s">
        <v>711</v>
      </c>
      <c r="E121" s="300"/>
      <c r="F121" s="10"/>
      <c r="G121" s="171"/>
      <c r="H121" s="66"/>
      <c r="I121" s="139">
        <f>ROUND((SUM(I117:I120))/1,2)</f>
        <v>0</v>
      </c>
      <c r="J121" s="10"/>
      <c r="K121" s="10"/>
      <c r="L121" s="10">
        <f>ROUND((SUM(L117:L120))/1,2)</f>
        <v>0</v>
      </c>
      <c r="M121" s="10">
        <f>ROUND((SUM(M117:M120))/1,2)</f>
        <v>0</v>
      </c>
      <c r="N121" s="10"/>
      <c r="O121" s="10"/>
      <c r="P121" s="10"/>
      <c r="Q121" s="10"/>
      <c r="R121" s="10"/>
      <c r="S121" s="10">
        <f>ROUND((SUM(S117:S120))/1,2)</f>
        <v>0</v>
      </c>
      <c r="T121" s="10"/>
      <c r="U121" s="10"/>
      <c r="V121" s="197">
        <f>ROUND((SUM(V117:V120))/1,2)</f>
        <v>0</v>
      </c>
      <c r="W121" s="214"/>
      <c r="X121" s="137"/>
      <c r="Y121" s="137"/>
      <c r="Z121" s="137"/>
    </row>
    <row r="122" spans="1:26">
      <c r="A122" s="1"/>
      <c r="B122" s="206"/>
      <c r="C122" s="1"/>
      <c r="D122" s="1"/>
      <c r="E122" s="1"/>
      <c r="F122" s="1"/>
      <c r="G122" s="164"/>
      <c r="H122" s="131"/>
      <c r="I122" s="13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98"/>
      <c r="W122" s="52"/>
    </row>
    <row r="123" spans="1:26">
      <c r="A123" s="10"/>
      <c r="B123" s="54"/>
      <c r="C123" s="172">
        <v>767</v>
      </c>
      <c r="D123" s="300" t="s">
        <v>226</v>
      </c>
      <c r="E123" s="300"/>
      <c r="F123" s="10"/>
      <c r="G123" s="171"/>
      <c r="H123" s="66"/>
      <c r="I123" s="66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95"/>
      <c r="W123" s="214"/>
      <c r="X123" s="137"/>
      <c r="Y123" s="137"/>
      <c r="Z123" s="137"/>
    </row>
    <row r="124" spans="1:26" ht="25" customHeight="1">
      <c r="A124" s="179"/>
      <c r="B124" s="210"/>
      <c r="C124" s="180" t="s">
        <v>718</v>
      </c>
      <c r="D124" s="301" t="s">
        <v>719</v>
      </c>
      <c r="E124" s="301"/>
      <c r="F124" s="173" t="s">
        <v>100</v>
      </c>
      <c r="G124" s="175">
        <v>5.4</v>
      </c>
      <c r="H124" s="264"/>
      <c r="I124" s="174">
        <f t="shared" ref="I124:I130" si="5">ROUND(G124*(H124),2)</f>
        <v>0</v>
      </c>
      <c r="J124" s="173">
        <v>0</v>
      </c>
      <c r="K124" s="178">
        <f t="shared" ref="K124:K130" si="6">ROUND(G124*(O124),2)</f>
        <v>0</v>
      </c>
      <c r="L124" s="178">
        <f t="shared" ref="L124:L130" si="7">ROUND(G124*(H124),2)</f>
        <v>0</v>
      </c>
      <c r="M124" s="178"/>
      <c r="N124" s="178">
        <v>0</v>
      </c>
      <c r="O124" s="178"/>
      <c r="P124" s="181">
        <v>0</v>
      </c>
      <c r="Q124" s="181"/>
      <c r="R124" s="181">
        <v>0</v>
      </c>
      <c r="S124" s="181">
        <f t="shared" ref="S124:S130" si="8">ROUND(G124*(P124),3)</f>
        <v>0</v>
      </c>
      <c r="T124" s="178"/>
      <c r="U124" s="178"/>
      <c r="V124" s="196">
        <f t="shared" ref="V124:V130" si="9">ROUND(G124*(X124),3)</f>
        <v>0</v>
      </c>
      <c r="W124" s="52"/>
      <c r="X124">
        <v>0</v>
      </c>
      <c r="Z124">
        <v>0</v>
      </c>
    </row>
    <row r="125" spans="1:26" ht="25" customHeight="1">
      <c r="A125" s="179"/>
      <c r="B125" s="210"/>
      <c r="C125" s="180" t="s">
        <v>720</v>
      </c>
      <c r="D125" s="301" t="s">
        <v>721</v>
      </c>
      <c r="E125" s="301"/>
      <c r="F125" s="173" t="s">
        <v>100</v>
      </c>
      <c r="G125" s="175">
        <v>27</v>
      </c>
      <c r="H125" s="264"/>
      <c r="I125" s="174">
        <f t="shared" si="5"/>
        <v>0</v>
      </c>
      <c r="J125" s="263">
        <v>0</v>
      </c>
      <c r="K125" s="178">
        <f t="shared" si="6"/>
        <v>0</v>
      </c>
      <c r="L125" s="178">
        <f t="shared" si="7"/>
        <v>0</v>
      </c>
      <c r="M125" s="178"/>
      <c r="N125" s="178">
        <v>0</v>
      </c>
      <c r="O125" s="178"/>
      <c r="P125" s="181">
        <v>0</v>
      </c>
      <c r="Q125" s="181"/>
      <c r="R125" s="181">
        <v>0</v>
      </c>
      <c r="S125" s="181">
        <f t="shared" si="8"/>
        <v>0</v>
      </c>
      <c r="T125" s="178"/>
      <c r="U125" s="178"/>
      <c r="V125" s="196">
        <f t="shared" si="9"/>
        <v>0</v>
      </c>
      <c r="W125" s="52"/>
      <c r="X125">
        <v>0</v>
      </c>
      <c r="Z125">
        <v>0</v>
      </c>
    </row>
    <row r="126" spans="1:26" ht="25" customHeight="1">
      <c r="A126" s="179"/>
      <c r="B126" s="210"/>
      <c r="C126" s="180" t="s">
        <v>722</v>
      </c>
      <c r="D126" s="301" t="s">
        <v>723</v>
      </c>
      <c r="E126" s="301"/>
      <c r="F126" s="173" t="s">
        <v>109</v>
      </c>
      <c r="G126" s="175">
        <v>44</v>
      </c>
      <c r="H126" s="264"/>
      <c r="I126" s="174">
        <f t="shared" si="5"/>
        <v>0</v>
      </c>
      <c r="J126" s="263">
        <v>0</v>
      </c>
      <c r="K126" s="178">
        <f t="shared" si="6"/>
        <v>0</v>
      </c>
      <c r="L126" s="178">
        <f t="shared" si="7"/>
        <v>0</v>
      </c>
      <c r="M126" s="178"/>
      <c r="N126" s="178">
        <v>0</v>
      </c>
      <c r="O126" s="178"/>
      <c r="P126" s="181">
        <v>0</v>
      </c>
      <c r="Q126" s="181"/>
      <c r="R126" s="181">
        <v>0</v>
      </c>
      <c r="S126" s="181">
        <f t="shared" si="8"/>
        <v>0</v>
      </c>
      <c r="T126" s="178"/>
      <c r="U126" s="178"/>
      <c r="V126" s="196">
        <f t="shared" si="9"/>
        <v>0</v>
      </c>
      <c r="W126" s="52"/>
      <c r="X126">
        <v>0</v>
      </c>
      <c r="Z126">
        <v>0</v>
      </c>
    </row>
    <row r="127" spans="1:26" ht="25" customHeight="1">
      <c r="A127" s="179"/>
      <c r="B127" s="210"/>
      <c r="C127" s="180" t="s">
        <v>724</v>
      </c>
      <c r="D127" s="301" t="s">
        <v>725</v>
      </c>
      <c r="E127" s="301"/>
      <c r="F127" s="173" t="s">
        <v>109</v>
      </c>
      <c r="G127" s="175">
        <v>6</v>
      </c>
      <c r="H127" s="264"/>
      <c r="I127" s="174">
        <f t="shared" si="5"/>
        <v>0</v>
      </c>
      <c r="J127" s="263">
        <v>0</v>
      </c>
      <c r="K127" s="178">
        <f t="shared" si="6"/>
        <v>0</v>
      </c>
      <c r="L127" s="178">
        <f t="shared" si="7"/>
        <v>0</v>
      </c>
      <c r="M127" s="178"/>
      <c r="N127" s="178">
        <v>0</v>
      </c>
      <c r="O127" s="178"/>
      <c r="P127" s="181">
        <v>0</v>
      </c>
      <c r="Q127" s="181"/>
      <c r="R127" s="181">
        <v>0</v>
      </c>
      <c r="S127" s="181">
        <f t="shared" si="8"/>
        <v>0</v>
      </c>
      <c r="T127" s="178"/>
      <c r="U127" s="178"/>
      <c r="V127" s="196">
        <f t="shared" si="9"/>
        <v>0</v>
      </c>
      <c r="W127" s="52"/>
      <c r="X127">
        <v>0</v>
      </c>
      <c r="Z127">
        <v>0</v>
      </c>
    </row>
    <row r="128" spans="1:26" ht="25" customHeight="1">
      <c r="A128" s="179"/>
      <c r="B128" s="210"/>
      <c r="C128" s="180" t="s">
        <v>726</v>
      </c>
      <c r="D128" s="301" t="s">
        <v>727</v>
      </c>
      <c r="E128" s="301"/>
      <c r="F128" s="173" t="s">
        <v>242</v>
      </c>
      <c r="G128" s="175">
        <v>80</v>
      </c>
      <c r="H128" s="264"/>
      <c r="I128" s="174">
        <f t="shared" si="5"/>
        <v>0</v>
      </c>
      <c r="J128" s="263">
        <v>0</v>
      </c>
      <c r="K128" s="178">
        <f t="shared" si="6"/>
        <v>0</v>
      </c>
      <c r="L128" s="178">
        <f t="shared" si="7"/>
        <v>0</v>
      </c>
      <c r="M128" s="178"/>
      <c r="N128" s="178">
        <v>0</v>
      </c>
      <c r="O128" s="178"/>
      <c r="P128" s="181">
        <v>0</v>
      </c>
      <c r="Q128" s="181"/>
      <c r="R128" s="181">
        <v>0</v>
      </c>
      <c r="S128" s="181">
        <f t="shared" si="8"/>
        <v>0</v>
      </c>
      <c r="T128" s="178"/>
      <c r="U128" s="178"/>
      <c r="V128" s="196">
        <f t="shared" si="9"/>
        <v>0</v>
      </c>
      <c r="W128" s="52"/>
      <c r="X128">
        <v>0</v>
      </c>
      <c r="Z128">
        <v>0</v>
      </c>
    </row>
    <row r="129" spans="1:26" ht="25" customHeight="1">
      <c r="A129" s="179"/>
      <c r="B129" s="210"/>
      <c r="C129" s="180" t="s">
        <v>728</v>
      </c>
      <c r="D129" s="301" t="s">
        <v>729</v>
      </c>
      <c r="E129" s="301"/>
      <c r="F129" s="173" t="s">
        <v>109</v>
      </c>
      <c r="G129" s="175">
        <v>6</v>
      </c>
      <c r="H129" s="264"/>
      <c r="I129" s="174">
        <f t="shared" si="5"/>
        <v>0</v>
      </c>
      <c r="J129" s="263">
        <v>0</v>
      </c>
      <c r="K129" s="178">
        <f t="shared" si="6"/>
        <v>0</v>
      </c>
      <c r="L129" s="178">
        <f t="shared" si="7"/>
        <v>0</v>
      </c>
      <c r="M129" s="178"/>
      <c r="N129" s="178">
        <v>0</v>
      </c>
      <c r="O129" s="178"/>
      <c r="P129" s="181">
        <v>0</v>
      </c>
      <c r="Q129" s="181"/>
      <c r="R129" s="181">
        <v>0</v>
      </c>
      <c r="S129" s="181">
        <f t="shared" si="8"/>
        <v>0</v>
      </c>
      <c r="T129" s="178"/>
      <c r="U129" s="178"/>
      <c r="V129" s="196">
        <f t="shared" si="9"/>
        <v>0</v>
      </c>
      <c r="W129" s="52"/>
      <c r="X129">
        <v>0</v>
      </c>
      <c r="Z129">
        <v>0</v>
      </c>
    </row>
    <row r="130" spans="1:26" ht="25" customHeight="1">
      <c r="A130" s="179"/>
      <c r="B130" s="210"/>
      <c r="C130" s="180" t="s">
        <v>730</v>
      </c>
      <c r="D130" s="301" t="s">
        <v>731</v>
      </c>
      <c r="E130" s="301"/>
      <c r="F130" s="173" t="s">
        <v>537</v>
      </c>
      <c r="G130" s="175">
        <v>1</v>
      </c>
      <c r="H130" s="264"/>
      <c r="I130" s="174">
        <f t="shared" si="5"/>
        <v>0</v>
      </c>
      <c r="J130" s="263">
        <v>0</v>
      </c>
      <c r="K130" s="178">
        <f t="shared" si="6"/>
        <v>0</v>
      </c>
      <c r="L130" s="178">
        <f t="shared" si="7"/>
        <v>0</v>
      </c>
      <c r="M130" s="178"/>
      <c r="N130" s="178">
        <v>0</v>
      </c>
      <c r="O130" s="178"/>
      <c r="P130" s="181">
        <v>0</v>
      </c>
      <c r="Q130" s="181"/>
      <c r="R130" s="181">
        <v>0</v>
      </c>
      <c r="S130" s="181">
        <f t="shared" si="8"/>
        <v>0</v>
      </c>
      <c r="T130" s="178"/>
      <c r="U130" s="178"/>
      <c r="V130" s="196">
        <f t="shared" si="9"/>
        <v>0</v>
      </c>
      <c r="W130" s="52"/>
      <c r="X130">
        <v>0</v>
      </c>
      <c r="Z130">
        <v>0</v>
      </c>
    </row>
    <row r="131" spans="1:26">
      <c r="A131" s="10"/>
      <c r="B131" s="54"/>
      <c r="C131" s="172">
        <v>767</v>
      </c>
      <c r="D131" s="300" t="s">
        <v>226</v>
      </c>
      <c r="E131" s="300"/>
      <c r="F131" s="10"/>
      <c r="G131" s="171"/>
      <c r="H131" s="66"/>
      <c r="I131" s="139">
        <f>ROUND((SUM(I123:I130))/1,2)</f>
        <v>0</v>
      </c>
      <c r="J131" s="10"/>
      <c r="K131" s="10"/>
      <c r="L131" s="10">
        <f>ROUND((SUM(L123:L130))/1,2)</f>
        <v>0</v>
      </c>
      <c r="M131" s="10">
        <f>ROUND((SUM(M123:M130))/1,2)</f>
        <v>0</v>
      </c>
      <c r="N131" s="10"/>
      <c r="O131" s="10"/>
      <c r="P131" s="182"/>
      <c r="Q131" s="1"/>
      <c r="R131" s="1"/>
      <c r="S131" s="182">
        <f>ROUND((SUM(S123:S130))/1,2)</f>
        <v>0</v>
      </c>
      <c r="T131" s="2"/>
      <c r="U131" s="2"/>
      <c r="V131" s="197">
        <f>ROUND((SUM(V123:V130))/1,2)</f>
        <v>0</v>
      </c>
      <c r="W131" s="52"/>
    </row>
    <row r="132" spans="1:26">
      <c r="A132" s="1"/>
      <c r="B132" s="206"/>
      <c r="C132" s="1"/>
      <c r="D132" s="1"/>
      <c r="E132" s="1"/>
      <c r="F132" s="1"/>
      <c r="G132" s="164"/>
      <c r="H132" s="131"/>
      <c r="I132" s="13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98"/>
      <c r="W132" s="52"/>
    </row>
    <row r="133" spans="1:26">
      <c r="A133" s="10"/>
      <c r="B133" s="54"/>
      <c r="C133" s="10"/>
      <c r="D133" s="302" t="s">
        <v>70</v>
      </c>
      <c r="E133" s="302"/>
      <c r="F133" s="10"/>
      <c r="G133" s="171"/>
      <c r="H133" s="66"/>
      <c r="I133" s="139">
        <f>ROUND((SUM(I108:I132))/2,2)</f>
        <v>0</v>
      </c>
      <c r="J133" s="10"/>
      <c r="K133" s="10"/>
      <c r="L133" s="10">
        <f>ROUND((SUM(L108:L132))/2,2)</f>
        <v>0</v>
      </c>
      <c r="M133" s="10">
        <f>ROUND((SUM(M108:M132))/2,2)</f>
        <v>0</v>
      </c>
      <c r="N133" s="10"/>
      <c r="O133" s="10"/>
      <c r="P133" s="182"/>
      <c r="Q133" s="1"/>
      <c r="R133" s="1"/>
      <c r="S133" s="182">
        <f>ROUND((SUM(S108:S132))/2,2)</f>
        <v>0.48</v>
      </c>
      <c r="T133" s="1"/>
      <c r="U133" s="1"/>
      <c r="V133" s="197">
        <f>ROUND((SUM(V108:V132))/2,2)</f>
        <v>0</v>
      </c>
      <c r="W133" s="52"/>
    </row>
    <row r="134" spans="1:26">
      <c r="A134" s="1"/>
      <c r="B134" s="212"/>
      <c r="C134" s="191"/>
      <c r="D134" s="303" t="s">
        <v>81</v>
      </c>
      <c r="E134" s="303"/>
      <c r="F134" s="191"/>
      <c r="G134" s="192"/>
      <c r="H134" s="193"/>
      <c r="I134" s="193">
        <f>ROUND((SUM(I81:I133))/3,2)</f>
        <v>0</v>
      </c>
      <c r="J134" s="191"/>
      <c r="K134" s="191">
        <f>ROUND((SUM(K81:K133))/3,2)</f>
        <v>0</v>
      </c>
      <c r="L134" s="191">
        <f>ROUND((SUM(L81:L133))/3,2)</f>
        <v>0</v>
      </c>
      <c r="M134" s="191">
        <f>ROUND((SUM(M81:M133))/3,2)</f>
        <v>0</v>
      </c>
      <c r="N134" s="191"/>
      <c r="O134" s="191"/>
      <c r="P134" s="192"/>
      <c r="Q134" s="191"/>
      <c r="R134" s="191"/>
      <c r="S134" s="192">
        <f>ROUND((SUM(S81:S133))/3,2)</f>
        <v>1166.81</v>
      </c>
      <c r="T134" s="191"/>
      <c r="U134" s="191"/>
      <c r="V134" s="200">
        <f>ROUND((SUM(V81:V133))/3,2)</f>
        <v>0</v>
      </c>
      <c r="W134" s="52"/>
      <c r="Y134">
        <f>(SUM(Y81:Y133))</f>
        <v>0</v>
      </c>
      <c r="Z134">
        <f>(SUM(Z81:Z133))</f>
        <v>0</v>
      </c>
    </row>
    <row r="135" spans="1:26"/>
    <row r="136" spans="1:26"/>
    <row r="137" spans="1:26"/>
    <row r="138" spans="1:26"/>
    <row r="139" spans="1:26"/>
  </sheetData>
  <mergeCells count="98">
    <mergeCell ref="F18:H18"/>
    <mergeCell ref="B9:H9"/>
    <mergeCell ref="B1:C1"/>
    <mergeCell ref="E1:F1"/>
    <mergeCell ref="B2:V2"/>
    <mergeCell ref="B3:V3"/>
    <mergeCell ref="B7:H7"/>
    <mergeCell ref="H1:I1"/>
    <mergeCell ref="B11:H11"/>
    <mergeCell ref="F14:H14"/>
    <mergeCell ref="F15:H15"/>
    <mergeCell ref="F16:H16"/>
    <mergeCell ref="F17:H17"/>
    <mergeCell ref="B60:D60"/>
    <mergeCell ref="B61:D61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55:D55"/>
    <mergeCell ref="B56:D56"/>
    <mergeCell ref="B57:D57"/>
    <mergeCell ref="B58:D58"/>
    <mergeCell ref="F30:G30"/>
    <mergeCell ref="F19:H19"/>
    <mergeCell ref="F20:H20"/>
    <mergeCell ref="F21:H21"/>
    <mergeCell ref="F22:H22"/>
    <mergeCell ref="F23:H23"/>
    <mergeCell ref="F25:H25"/>
    <mergeCell ref="F26:H26"/>
    <mergeCell ref="F27:H27"/>
    <mergeCell ref="F28:G28"/>
    <mergeCell ref="F29:G29"/>
    <mergeCell ref="F24:H24"/>
    <mergeCell ref="D82:E82"/>
    <mergeCell ref="B62:D62"/>
    <mergeCell ref="B63:D63"/>
    <mergeCell ref="B64:D64"/>
    <mergeCell ref="B66:D66"/>
    <mergeCell ref="B70:V70"/>
    <mergeCell ref="B72:E72"/>
    <mergeCell ref="B73:E73"/>
    <mergeCell ref="B74:E74"/>
    <mergeCell ref="I72:P72"/>
    <mergeCell ref="D81:E81"/>
    <mergeCell ref="D95:E95"/>
    <mergeCell ref="D83:E83"/>
    <mergeCell ref="D84:E84"/>
    <mergeCell ref="D85:E85"/>
    <mergeCell ref="D87:E87"/>
    <mergeCell ref="D88:E88"/>
    <mergeCell ref="D89:E89"/>
    <mergeCell ref="D90:E90"/>
    <mergeCell ref="D91:E91"/>
    <mergeCell ref="D92:E92"/>
    <mergeCell ref="D93:E93"/>
    <mergeCell ref="D94:E94"/>
    <mergeCell ref="D109:E109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6:E106"/>
    <mergeCell ref="D108:E108"/>
    <mergeCell ref="D123:E123"/>
    <mergeCell ref="D110:E110"/>
    <mergeCell ref="D111:E111"/>
    <mergeCell ref="D112:E112"/>
    <mergeCell ref="D113:E113"/>
    <mergeCell ref="D114:E114"/>
    <mergeCell ref="D115:E115"/>
    <mergeCell ref="D117:E117"/>
    <mergeCell ref="D118:E118"/>
    <mergeCell ref="D119:E119"/>
    <mergeCell ref="D120:E120"/>
    <mergeCell ref="D121:E121"/>
    <mergeCell ref="D130:E130"/>
    <mergeCell ref="D131:E131"/>
    <mergeCell ref="D133:E133"/>
    <mergeCell ref="D134:E134"/>
    <mergeCell ref="D124:E124"/>
    <mergeCell ref="D125:E125"/>
    <mergeCell ref="D126:E126"/>
    <mergeCell ref="D127:E127"/>
    <mergeCell ref="D128:E128"/>
    <mergeCell ref="D129:E129"/>
  </mergeCells>
  <hyperlinks>
    <hyperlink ref="B1:C1" location="A2:A2" tooltip="Klikni na prechod ku Kryciemu listu..." display="Krycí list rozpočtu" xr:uid="{00000000-0004-0000-0800-000000000000}"/>
    <hyperlink ref="E1:F1" location="A54:A54" tooltip="Klikni na prechod ku rekapitulácii..." display="Rekapitulácia rozpočtu" xr:uid="{00000000-0004-0000-0800-000001000000}"/>
    <hyperlink ref="H1:I1" location="B80:B80" tooltip="Klikni na prechod ku Rozpočet..." display="Rozpočet" xr:uid="{00000000-0004-0000-0800-000002000000}"/>
  </hyperlinks>
  <printOptions horizontalCentered="1" gridLines="1"/>
  <pageMargins left="1.1111111111111112E-2" right="1.1111111111111112E-2" top="0.75" bottom="0.75" header="0.3" footer="0.3"/>
  <pageSetup paperSize="9" scale="75" orientation="portrait" horizontalDpi="0" verticalDpi="0" r:id="rId1"/>
  <headerFooter>
    <oddHeader>&amp;C&amp;B&amp; Rozpočet ŠPORTOVÉ CENTRUM MARIÁNA TROLIGU / Betónová doska ľadová plocha</oddHeader>
    <oddFooter>&amp;RStrana &amp;P z &amp;N    &amp;L&amp;7Spracované systémom Systematic® Kalkulus, tel.: 051 77 10 585</oddFooter>
  </headerFooter>
  <rowBreaks count="2" manualBreakCount="2">
    <brk id="40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8</vt:i4>
      </vt:variant>
    </vt:vector>
  </HeadingPairs>
  <TitlesOfParts>
    <vt:vector size="18" baseType="lpstr">
      <vt:lpstr>Rekapitulácia</vt:lpstr>
      <vt:lpstr>Krycí list stavby</vt:lpstr>
      <vt:lpstr>SO 7385</vt:lpstr>
      <vt:lpstr>SO 7400</vt:lpstr>
      <vt:lpstr>SO 7401</vt:lpstr>
      <vt:lpstr>SO 7402</vt:lpstr>
      <vt:lpstr>SO 7403</vt:lpstr>
      <vt:lpstr>SO 7404</vt:lpstr>
      <vt:lpstr>SO 7405</vt:lpstr>
      <vt:lpstr>SO 7406</vt:lpstr>
      <vt:lpstr>'SO 7385'!Oblasť_tlače</vt:lpstr>
      <vt:lpstr>'SO 7400'!Oblasť_tlače</vt:lpstr>
      <vt:lpstr>'SO 7401'!Oblasť_tlače</vt:lpstr>
      <vt:lpstr>'SO 7402'!Oblasť_tlače</vt:lpstr>
      <vt:lpstr>'SO 7403'!Oblasť_tlače</vt:lpstr>
      <vt:lpstr>'SO 7404'!Oblasť_tlače</vt:lpstr>
      <vt:lpstr>'SO 7405'!Oblasť_tlače</vt:lpstr>
      <vt:lpstr>'SO 7406'!Oblasť_tlače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Anka</dc:creator>
  <cp:lastModifiedBy>Microsoft Office User</cp:lastModifiedBy>
  <dcterms:created xsi:type="dcterms:W3CDTF">2025-03-05T15:17:25Z</dcterms:created>
  <dcterms:modified xsi:type="dcterms:W3CDTF">2025-03-06T23:07:15Z</dcterms:modified>
</cp:coreProperties>
</file>